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5480" windowHeight="5010" activeTab="0"/>
  </bookViews>
  <sheets>
    <sheet name="Tabelle1" sheetId="1" r:id="rId1"/>
  </sheets>
  <definedNames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<sst xmlns="http://schemas.openxmlformats.org/spreadsheetml/2006/main" count="81" uniqueCount="76">
  <si>
    <t>Produkt/-gruppe/-bereich</t>
  </si>
  <si>
    <t>Nr.</t>
  </si>
  <si>
    <t>Bezeichnung</t>
  </si>
  <si>
    <t>Finanzen / Budget</t>
  </si>
  <si>
    <t>Plan</t>
  </si>
  <si>
    <t>Prognose</t>
  </si>
  <si>
    <t>Tendenz</t>
  </si>
  <si>
    <t>Leistungen ("Top"-Kennzahlen)</t>
  </si>
  <si>
    <t xml:space="preserve">Ausbildung                                                                                                                                            </t>
  </si>
  <si>
    <t xml:space="preserve">Personalwirtschaft                                                                                                                                    </t>
  </si>
  <si>
    <t xml:space="preserve">Kommunikationsdienste                                                                                                                                 </t>
  </si>
  <si>
    <t xml:space="preserve">Fahrdienst                                                                                                                                            </t>
  </si>
  <si>
    <t xml:space="preserve">Service                                                                                                                                               </t>
  </si>
  <si>
    <t xml:space="preserve">Beschaffungswesen                                                                                                                                     </t>
  </si>
  <si>
    <t xml:space="preserve">Druckerzeugnisse                                                                                                                                      </t>
  </si>
  <si>
    <t xml:space="preserve">Organisationsbetreuung                                                                                                                                </t>
  </si>
  <si>
    <t xml:space="preserve">Finanzwirtschaft                                                                                                                                      </t>
  </si>
  <si>
    <t>Kommunal- und Standesamtsaufsicht</t>
  </si>
  <si>
    <t xml:space="preserve">Wahlen                                                                                                                                                </t>
  </si>
  <si>
    <t xml:space="preserve">Zahlungsvorgänge                                                                                                                                      </t>
  </si>
  <si>
    <t xml:space="preserve">Vollstreckung                                                                                                                                         </t>
  </si>
  <si>
    <t xml:space="preserve">Ausländerwesen                                                                                                                                        </t>
  </si>
  <si>
    <t xml:space="preserve">Ordnungswidrigkeiten                                                                                                                                  </t>
  </si>
  <si>
    <t xml:space="preserve">Gewerbeüberwachung                                                                                                                                    </t>
  </si>
  <si>
    <t xml:space="preserve">Rettungsdienst                                                                                                                                        </t>
  </si>
  <si>
    <t>Gewerblicher Kraftverkehr</t>
  </si>
  <si>
    <t xml:space="preserve">Verkehrsüberwachung                                                                                                                                   </t>
  </si>
  <si>
    <t xml:space="preserve">Altersteilzeit                                                                                                                                        </t>
  </si>
  <si>
    <t>Abweichung</t>
  </si>
  <si>
    <t>Positiv</t>
  </si>
  <si>
    <t>Negativ</t>
  </si>
  <si>
    <t>Indikator</t>
  </si>
  <si>
    <t>Ausbildungsmonate</t>
  </si>
  <si>
    <t>Postausgänge</t>
  </si>
  <si>
    <t>Km</t>
  </si>
  <si>
    <t>Arbeitsplätze</t>
  </si>
  <si>
    <t>Blinks</t>
  </si>
  <si>
    <t>Orga-Untersuchungen</t>
  </si>
  <si>
    <t>Arbeitsstunden</t>
  </si>
  <si>
    <t>Buchungen</t>
  </si>
  <si>
    <t>Einbürgerungsanträge</t>
  </si>
  <si>
    <t>Buß-/Verwarngeldverfahren</t>
  </si>
  <si>
    <t>Verfahren</t>
  </si>
  <si>
    <t>Jagdscheinerteilungen</t>
  </si>
  <si>
    <t>Brandursacheermittlungen</t>
  </si>
  <si>
    <t>Einsätze</t>
  </si>
  <si>
    <t>Führerscheinerteilungen</t>
  </si>
  <si>
    <t>Zulass.,Stillleg.,Umschreib.,</t>
  </si>
  <si>
    <t>Entscheidungen</t>
  </si>
  <si>
    <t>Leistungsmonate Vollkr.</t>
  </si>
  <si>
    <t>Fachbereichsleitung I:</t>
  </si>
  <si>
    <t>PC´S</t>
  </si>
  <si>
    <t>Produktgruppe "EDV"</t>
  </si>
  <si>
    <t>Produktgruppe "Personal und Service":</t>
  </si>
  <si>
    <t>Produktgruppe "Kämmerei und Kommunalaufs.":</t>
  </si>
  <si>
    <t>Produktgruppe "Kreiskasse":</t>
  </si>
  <si>
    <t>Produktgruppe "Recht":</t>
  </si>
  <si>
    <t>Produktgruppe "Ordnungswesen":</t>
  </si>
  <si>
    <t>Produktgruppe "Straßenverkehr":</t>
  </si>
  <si>
    <t>Produktgruppe "Altersteilzeit":</t>
  </si>
  <si>
    <t>Fälle</t>
  </si>
  <si>
    <t>Fachbereich I (Zentrale Verwaltung, Ordnung, Recht):</t>
  </si>
  <si>
    <t>Zahlungseingänge in €</t>
  </si>
  <si>
    <t>MitarbeiterInnen</t>
  </si>
  <si>
    <t>Katastrophenschutz</t>
  </si>
  <si>
    <t>KatS-Helfer</t>
  </si>
  <si>
    <t xml:space="preserve">Ordnungsangelegen-heiten                                                                                                                              </t>
  </si>
  <si>
    <t xml:space="preserve">Führerscheinangele-genheiten                                                                                                                           </t>
  </si>
  <si>
    <t xml:space="preserve">Zulassungsangele-genheiten                                                                                                                             </t>
  </si>
  <si>
    <t>Verkehrsbehördliche Anordnungen</t>
  </si>
  <si>
    <t>Beteiligung in jurist. Angelegenheiten</t>
  </si>
  <si>
    <t>Brandschutzmaßnahmen</t>
  </si>
  <si>
    <t>Buß-/Verwarngeld-verfahren</t>
  </si>
  <si>
    <t>Produktbericht für alle Produkte des Landkreises Peine; Stand 30.06.2010</t>
  </si>
  <si>
    <t>Stand   30.06.10</t>
  </si>
  <si>
    <t>Produktbereich "Fachbereich I" ohne FD "Schule, Kultur und Sport"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</si>
</sst>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[$€-1]"/>
    <numFmt numFmtId="173" formatCode="000"/>
    <numFmt numFmtId="174" formatCode="0000000000"/>
    <numFmt numFmtId="175" formatCode="000000000000000000"/>
    <numFmt numFmtId="176" formatCode="000000000000000000000"/>
    <numFmt numFmtId="177" formatCode="0000000"/>
    <numFmt numFmtId="178" formatCode="00000000000000000"/>
    <numFmt numFmtId="179" formatCode="0000000000000000"/>
    <numFmt numFmtId="180" formatCode="0000000000000000000000"/>
    <numFmt numFmtId="181" formatCode="000000"/>
    <numFmt numFmtId="182" formatCode="0000000000000"/>
    <numFmt numFmtId="183" formatCode="00000000000000"/>
    <numFmt numFmtId="184" formatCode="00000000000000000000"/>
    <numFmt numFmtId="185" formatCode="00000000000000000000000"/>
    <numFmt numFmtId="186" formatCode="000000000000000000000000000"/>
    <numFmt numFmtId="187" formatCode="0000000000000000000000000"/>
    <numFmt numFmtId="188" formatCode="0000000000000000000"/>
    <numFmt numFmtId="189" formatCode="00000000000"/>
    <numFmt numFmtId="190" formatCode="000000000000000000000000"/>
    <numFmt numFmtId="191" formatCode="000000000000000"/>
    <numFmt numFmtId="192" formatCode="000000000000"/>
    <numFmt numFmtId="193" formatCode="00000000"/>
  </numFmts>
  <fonts count="1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57"/>
      <name val="Wingdings"/>
      <family val="0"/>
    </font>
    <font>
      <b/>
      <sz val="11"/>
      <color indexed="10"/>
      <name val="Wingdings"/>
      <family val="0"/>
    </font>
    <font>
      <sz val="14"/>
      <name val="Wingdings"/>
      <family val="0"/>
    </font>
    <font>
      <b/>
      <sz val="14"/>
      <name val="Wingdings"/>
      <family val="0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2" borderId="2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 quotePrefix="1">
      <alignment/>
    </xf>
    <xf numFmtId="3" fontId="10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0" fontId="0" fillId="0" borderId="0" xfId="0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0" fillId="0" borderId="6" xfId="0" applyFont="1" applyBorder="1" applyAlignment="1" quotePrefix="1">
      <alignment/>
    </xf>
    <xf numFmtId="3" fontId="0" fillId="0" borderId="2" xfId="0" applyNumberFormat="1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3" fontId="0" fillId="0" borderId="6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3" fontId="9" fillId="3" borderId="14" xfId="0" applyNumberFormat="1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1" fillId="3" borderId="14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3" fontId="1" fillId="4" borderId="12" xfId="0" applyNumberFormat="1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3" fontId="9" fillId="4" borderId="14" xfId="0" applyNumberFormat="1" applyFont="1" applyFill="1" applyBorder="1" applyAlignment="1">
      <alignment horizontal="center"/>
    </xf>
    <xf numFmtId="3" fontId="0" fillId="5" borderId="3" xfId="0" applyNumberFormat="1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center"/>
    </xf>
    <xf numFmtId="3" fontId="0" fillId="5" borderId="9" xfId="0" applyNumberFormat="1" applyFont="1" applyFill="1" applyBorder="1" applyAlignment="1">
      <alignment/>
    </xf>
    <xf numFmtId="0" fontId="6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3" fontId="8" fillId="5" borderId="10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3" fontId="8" fillId="6" borderId="5" xfId="0" applyNumberFormat="1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175" fontId="0" fillId="0" borderId="5" xfId="0" applyNumberFormat="1" applyFont="1" applyBorder="1" applyAlignment="1">
      <alignment wrapText="1"/>
    </xf>
    <xf numFmtId="176" fontId="0" fillId="0" borderId="5" xfId="0" applyNumberFormat="1" applyFont="1" applyBorder="1" applyAlignment="1">
      <alignment wrapText="1"/>
    </xf>
    <xf numFmtId="174" fontId="0" fillId="0" borderId="5" xfId="0" applyNumberFormat="1" applyFont="1" applyBorder="1" applyAlignment="1">
      <alignment wrapText="1"/>
    </xf>
    <xf numFmtId="177" fontId="0" fillId="0" borderId="5" xfId="0" applyNumberFormat="1" applyFont="1" applyBorder="1" applyAlignment="1">
      <alignment wrapText="1"/>
    </xf>
    <xf numFmtId="178" fontId="0" fillId="0" borderId="5" xfId="0" applyNumberFormat="1" applyFont="1" applyBorder="1" applyAlignment="1">
      <alignment wrapText="1"/>
    </xf>
    <xf numFmtId="179" fontId="0" fillId="0" borderId="5" xfId="0" applyNumberFormat="1" applyFont="1" applyBorder="1" applyAlignment="1">
      <alignment wrapText="1"/>
    </xf>
    <xf numFmtId="179" fontId="0" fillId="0" borderId="10" xfId="0" applyNumberFormat="1" applyFont="1" applyBorder="1" applyAlignment="1">
      <alignment wrapText="1"/>
    </xf>
    <xf numFmtId="0" fontId="0" fillId="0" borderId="5" xfId="0" applyFont="1" applyBorder="1" applyAlignment="1" quotePrefix="1">
      <alignment wrapText="1"/>
    </xf>
    <xf numFmtId="181" fontId="0" fillId="0" borderId="5" xfId="0" applyNumberFormat="1" applyFont="1" applyBorder="1" applyAlignment="1">
      <alignment wrapText="1"/>
    </xf>
    <xf numFmtId="182" fontId="0" fillId="0" borderId="5" xfId="0" applyNumberFormat="1" applyFont="1" applyBorder="1" applyAlignment="1">
      <alignment wrapText="1"/>
    </xf>
    <xf numFmtId="183" fontId="0" fillId="0" borderId="10" xfId="0" applyNumberFormat="1" applyFont="1" applyBorder="1" applyAlignment="1">
      <alignment wrapText="1"/>
    </xf>
    <xf numFmtId="185" fontId="0" fillId="0" borderId="5" xfId="0" applyNumberFormat="1" applyFont="1" applyBorder="1" applyAlignment="1">
      <alignment wrapText="1"/>
    </xf>
    <xf numFmtId="183" fontId="0" fillId="0" borderId="5" xfId="0" applyNumberFormat="1" applyFont="1" applyBorder="1" applyAlignment="1">
      <alignment wrapText="1"/>
    </xf>
    <xf numFmtId="0" fontId="0" fillId="0" borderId="0" xfId="0" applyFont="1" applyBorder="1" applyAlignment="1" quotePrefix="1">
      <alignment wrapText="1"/>
    </xf>
    <xf numFmtId="173" fontId="0" fillId="0" borderId="0" xfId="0" applyNumberFormat="1" applyFont="1" applyBorder="1" applyAlignment="1">
      <alignment wrapText="1"/>
    </xf>
    <xf numFmtId="180" fontId="0" fillId="0" borderId="0" xfId="0" applyNumberFormat="1" applyFont="1" applyBorder="1" applyAlignment="1">
      <alignment wrapText="1"/>
    </xf>
    <xf numFmtId="181" fontId="0" fillId="0" borderId="0" xfId="0" applyNumberFormat="1" applyFont="1" applyBorder="1" applyAlignment="1">
      <alignment wrapText="1"/>
    </xf>
    <xf numFmtId="182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 wrapText="1"/>
    </xf>
    <xf numFmtId="188" fontId="0" fillId="0" borderId="5" xfId="0" applyNumberFormat="1" applyFont="1" applyBorder="1" applyAlignment="1">
      <alignment wrapText="1"/>
    </xf>
    <xf numFmtId="188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left" wrapText="1"/>
    </xf>
    <xf numFmtId="186" fontId="0" fillId="0" borderId="5" xfId="0" applyNumberFormat="1" applyFont="1" applyBorder="1" applyAlignment="1">
      <alignment horizontal="left" wrapText="1"/>
    </xf>
    <xf numFmtId="3" fontId="1" fillId="7" borderId="12" xfId="0" applyNumberFormat="1" applyFont="1" applyFill="1" applyBorder="1" applyAlignment="1">
      <alignment/>
    </xf>
    <xf numFmtId="0" fontId="6" fillId="7" borderId="12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3" fontId="9" fillId="7" borderId="14" xfId="0" applyNumberFormat="1" applyFont="1" applyFill="1" applyBorder="1" applyAlignment="1">
      <alignment horizontal="center"/>
    </xf>
    <xf numFmtId="184" fontId="0" fillId="0" borderId="10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1" fillId="6" borderId="3" xfId="0" applyNumberFormat="1" applyFont="1" applyFill="1" applyBorder="1" applyAlignment="1">
      <alignment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3" fontId="0" fillId="8" borderId="9" xfId="0" applyNumberFormat="1" applyFont="1" applyFill="1" applyBorder="1" applyAlignment="1">
      <alignment/>
    </xf>
    <xf numFmtId="0" fontId="6" fillId="8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2" borderId="17" xfId="0" applyFont="1" applyFill="1" applyBorder="1" applyAlignment="1">
      <alignment wrapText="1"/>
    </xf>
    <xf numFmtId="0" fontId="0" fillId="0" borderId="1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51</xdr:row>
      <xdr:rowOff>57150</xdr:rowOff>
    </xdr:from>
    <xdr:to>
      <xdr:col>9</xdr:col>
      <xdr:colOff>85725</xdr:colOff>
      <xdr:row>52</xdr:row>
      <xdr:rowOff>104775</xdr:rowOff>
    </xdr:to>
    <xdr:sp>
      <xdr:nvSpPr>
        <xdr:cNvPr id="1" name="Oval 1"/>
        <xdr:cNvSpPr>
          <a:spLocks/>
        </xdr:cNvSpPr>
      </xdr:nvSpPr>
      <xdr:spPr>
        <a:xfrm>
          <a:off x="4648200" y="13373100"/>
          <a:ext cx="1285875" cy="4572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981075</xdr:colOff>
      <xdr:row>52</xdr:row>
      <xdr:rowOff>0</xdr:rowOff>
    </xdr:from>
    <xdr:to>
      <xdr:col>12</xdr:col>
      <xdr:colOff>657225</xdr:colOff>
      <xdr:row>52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6829425" y="13725525"/>
          <a:ext cx="2505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Das bedeutet eine jahresbezogene Verbesserung gegenüber der Planung.</a:t>
          </a:r>
        </a:p>
      </xdr:txBody>
    </xdr:sp>
    <xdr:clientData/>
  </xdr:twoCellAnchor>
  <xdr:twoCellAnchor>
    <xdr:from>
      <xdr:col>4</xdr:col>
      <xdr:colOff>438150</xdr:colOff>
      <xdr:row>52</xdr:row>
      <xdr:rowOff>0</xdr:rowOff>
    </xdr:from>
    <xdr:to>
      <xdr:col>4</xdr:col>
      <xdr:colOff>438150</xdr:colOff>
      <xdr:row>52</xdr:row>
      <xdr:rowOff>0</xdr:rowOff>
    </xdr:to>
    <xdr:sp>
      <xdr:nvSpPr>
        <xdr:cNvPr id="3" name="Line 11"/>
        <xdr:cNvSpPr>
          <a:spLocks/>
        </xdr:cNvSpPr>
      </xdr:nvSpPr>
      <xdr:spPr>
        <a:xfrm>
          <a:off x="4305300" y="137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12.140625" style="2" customWidth="1"/>
    <col min="2" max="2" width="22.7109375" style="105" customWidth="1"/>
    <col min="3" max="4" width="11.57421875" style="4" bestFit="1" customWidth="1"/>
    <col min="5" max="5" width="11.57421875" style="2" bestFit="1" customWidth="1"/>
    <col min="6" max="6" width="11.421875" style="2" customWidth="1"/>
    <col min="7" max="8" width="11.421875" style="2" hidden="1" customWidth="1"/>
    <col min="9" max="9" width="6.7109375" style="9" customWidth="1"/>
    <col min="10" max="10" width="22.7109375" style="2" customWidth="1"/>
    <col min="11" max="13" width="9.8515625" style="4" bestFit="1" customWidth="1"/>
    <col min="14" max="16384" width="11.421875" style="2" customWidth="1"/>
  </cols>
  <sheetData>
    <row r="1" spans="1:13" ht="27" customHeight="1" thickBot="1">
      <c r="A1" s="130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ht="18.75" thickBot="1"/>
    <row r="3" spans="1:13" s="1" customFormat="1" ht="12.75">
      <c r="A3" s="133" t="s">
        <v>0</v>
      </c>
      <c r="B3" s="135"/>
      <c r="C3" s="133" t="s">
        <v>3</v>
      </c>
      <c r="D3" s="134"/>
      <c r="E3" s="134"/>
      <c r="F3" s="134"/>
      <c r="G3" s="134"/>
      <c r="H3" s="134"/>
      <c r="I3" s="135"/>
      <c r="J3" s="133" t="s">
        <v>7</v>
      </c>
      <c r="K3" s="134"/>
      <c r="L3" s="134"/>
      <c r="M3" s="135"/>
    </row>
    <row r="4" spans="1:13" s="1" customFormat="1" ht="26.25" thickBot="1">
      <c r="A4" s="32" t="s">
        <v>1</v>
      </c>
      <c r="B4" s="106" t="s">
        <v>2</v>
      </c>
      <c r="C4" s="46" t="s">
        <v>4</v>
      </c>
      <c r="D4" s="33" t="s">
        <v>74</v>
      </c>
      <c r="E4" s="34" t="s">
        <v>5</v>
      </c>
      <c r="F4" s="34" t="s">
        <v>28</v>
      </c>
      <c r="G4" s="35" t="s">
        <v>29</v>
      </c>
      <c r="H4" s="35" t="s">
        <v>30</v>
      </c>
      <c r="I4" s="47" t="s">
        <v>6</v>
      </c>
      <c r="J4" s="48" t="s">
        <v>31</v>
      </c>
      <c r="K4" s="36" t="s">
        <v>4</v>
      </c>
      <c r="L4" s="33" t="s">
        <v>74</v>
      </c>
      <c r="M4" s="56" t="s">
        <v>5</v>
      </c>
    </row>
    <row r="5" spans="1:13" s="1" customFormat="1" ht="18" customHeight="1" thickBot="1">
      <c r="A5" s="25"/>
      <c r="B5" s="107"/>
      <c r="C5" s="26"/>
      <c r="D5" s="27"/>
      <c r="E5" s="25"/>
      <c r="F5" s="25"/>
      <c r="G5" s="28"/>
      <c r="H5" s="28"/>
      <c r="I5" s="29"/>
      <c r="J5" s="28"/>
      <c r="K5" s="30"/>
      <c r="L5" s="31"/>
      <c r="M5" s="30"/>
    </row>
    <row r="6" spans="1:13" ht="18">
      <c r="A6" s="127" t="s">
        <v>61</v>
      </c>
      <c r="B6" s="128"/>
      <c r="C6" s="128"/>
      <c r="D6" s="129"/>
      <c r="E6" s="5"/>
      <c r="F6" s="5"/>
      <c r="G6" s="78" t="str">
        <f>IF(E6-19999.99&gt;C6,"J"," ")</f>
        <v> </v>
      </c>
      <c r="H6" s="79" t="str">
        <f>IF(E6&lt;(C6-19999.99),"D"," ")</f>
        <v> </v>
      </c>
      <c r="I6" s="15" t="str">
        <f>IF(G6="J",G6,H6)</f>
        <v> </v>
      </c>
      <c r="J6" s="5"/>
      <c r="K6" s="5"/>
      <c r="L6" s="5"/>
      <c r="M6" s="5"/>
    </row>
    <row r="7" spans="1:13" s="1" customFormat="1" ht="18" customHeight="1" thickBot="1">
      <c r="A7" s="25"/>
      <c r="B7" s="107"/>
      <c r="C7" s="26"/>
      <c r="D7" s="27"/>
      <c r="E7" s="25"/>
      <c r="F7" s="25"/>
      <c r="G7" s="28"/>
      <c r="H7" s="28"/>
      <c r="I7" s="29"/>
      <c r="J7" s="28"/>
      <c r="K7" s="30"/>
      <c r="L7" s="31"/>
      <c r="M7" s="30"/>
    </row>
    <row r="8" spans="1:13" ht="18.75" thickBot="1">
      <c r="A8" s="125" t="s">
        <v>50</v>
      </c>
      <c r="B8" s="126"/>
      <c r="C8" s="51">
        <v>-774700</v>
      </c>
      <c r="D8" s="52">
        <v>-710243.75</v>
      </c>
      <c r="E8" s="52">
        <v>-754300</v>
      </c>
      <c r="F8" s="63">
        <f aca="true" t="shared" si="0" ref="F8:F19">E8-C8</f>
        <v>20400</v>
      </c>
      <c r="G8" s="64" t="str">
        <f aca="true" t="shared" si="1" ref="G8:G52">IF(E8-19999.99&gt;C8,"J"," ")</f>
        <v>J</v>
      </c>
      <c r="H8" s="65" t="str">
        <f aca="true" t="shared" si="2" ref="H8:H52">IF(E8&lt;(C8-19999.99),"D"," ")</f>
        <v> </v>
      </c>
      <c r="I8" s="66" t="str">
        <f aca="true" t="shared" si="3" ref="I8:I52">IF(G8="J",G8,H8)</f>
        <v>J</v>
      </c>
      <c r="J8" s="51"/>
      <c r="K8" s="52"/>
      <c r="L8" s="52"/>
      <c r="M8" s="57"/>
    </row>
    <row r="9" spans="1:13" ht="18" customHeight="1" thickBot="1">
      <c r="A9" s="16"/>
      <c r="B9" s="96"/>
      <c r="C9" s="17"/>
      <c r="D9" s="17"/>
      <c r="E9" s="17"/>
      <c r="F9" s="17"/>
      <c r="G9" s="18" t="str">
        <f t="shared" si="1"/>
        <v> </v>
      </c>
      <c r="H9" s="19" t="str">
        <f t="shared" si="2"/>
        <v> </v>
      </c>
      <c r="I9" s="20" t="str">
        <f t="shared" si="3"/>
        <v> </v>
      </c>
      <c r="J9" s="17"/>
      <c r="K9" s="17"/>
      <c r="L9" s="17"/>
      <c r="M9" s="17"/>
    </row>
    <row r="10" spans="1:13" ht="18.75" thickBot="1">
      <c r="A10" s="125" t="s">
        <v>52</v>
      </c>
      <c r="B10" s="126"/>
      <c r="C10" s="51">
        <v>-618500</v>
      </c>
      <c r="D10" s="52">
        <v>-392670.91</v>
      </c>
      <c r="E10" s="52">
        <v>-606400</v>
      </c>
      <c r="F10" s="52">
        <f t="shared" si="0"/>
        <v>12100</v>
      </c>
      <c r="G10" s="49" t="str">
        <f t="shared" si="1"/>
        <v> </v>
      </c>
      <c r="H10" s="50" t="str">
        <f t="shared" si="2"/>
        <v> </v>
      </c>
      <c r="I10" s="53" t="str">
        <f t="shared" si="3"/>
        <v> </v>
      </c>
      <c r="J10" s="54" t="s">
        <v>51</v>
      </c>
      <c r="K10" s="61">
        <v>700</v>
      </c>
      <c r="L10" s="61">
        <v>725</v>
      </c>
      <c r="M10" s="62">
        <v>750</v>
      </c>
    </row>
    <row r="11" spans="1:13" ht="18" customHeight="1">
      <c r="A11" s="16"/>
      <c r="B11" s="97"/>
      <c r="C11" s="17"/>
      <c r="D11" s="17"/>
      <c r="E11" s="17"/>
      <c r="F11" s="17"/>
      <c r="G11" s="18" t="str">
        <f t="shared" si="1"/>
        <v> </v>
      </c>
      <c r="H11" s="19" t="str">
        <f t="shared" si="2"/>
        <v> </v>
      </c>
      <c r="I11" s="20" t="str">
        <f t="shared" si="3"/>
        <v> </v>
      </c>
      <c r="J11" s="17"/>
      <c r="K11" s="17"/>
      <c r="L11" s="17"/>
      <c r="M11" s="17"/>
    </row>
    <row r="12" spans="1:13" ht="18">
      <c r="A12" s="11">
        <v>1112100012</v>
      </c>
      <c r="B12" s="83" t="s">
        <v>15</v>
      </c>
      <c r="C12" s="10">
        <v>-38300</v>
      </c>
      <c r="D12" s="3">
        <v>-36369.17</v>
      </c>
      <c r="E12" s="3">
        <v>-39700</v>
      </c>
      <c r="F12" s="55">
        <f>E12-C12</f>
        <v>-1400</v>
      </c>
      <c r="G12" s="7" t="str">
        <f>IF(E12-19999.99&gt;C12,"J"," ")</f>
        <v> </v>
      </c>
      <c r="H12" s="8" t="str">
        <f>IF(E12&lt;(C12-19999.99),"D"," ")</f>
        <v> </v>
      </c>
      <c r="I12" s="14" t="str">
        <f>IF(G12="J",G12,H12)</f>
        <v> </v>
      </c>
      <c r="J12" s="10" t="s">
        <v>37</v>
      </c>
      <c r="K12" s="3">
        <v>4</v>
      </c>
      <c r="L12" s="3">
        <v>0</v>
      </c>
      <c r="M12" s="59">
        <v>4</v>
      </c>
    </row>
    <row r="13" spans="1:13" ht="18">
      <c r="A13" s="11">
        <v>1112200012</v>
      </c>
      <c r="B13" s="83" t="s">
        <v>9</v>
      </c>
      <c r="C13" s="10">
        <v>-1107300</v>
      </c>
      <c r="D13" s="3">
        <v>-553955.73</v>
      </c>
      <c r="E13" s="3">
        <v>-1023700</v>
      </c>
      <c r="F13" s="67">
        <f>E13-C13</f>
        <v>83600</v>
      </c>
      <c r="G13" s="68" t="str">
        <f>IF(E13-19999.99&gt;C13,"J"," ")</f>
        <v>J</v>
      </c>
      <c r="H13" s="69" t="str">
        <f>IF(E13&lt;(C13-19999.99),"D"," ")</f>
        <v> </v>
      </c>
      <c r="I13" s="70" t="str">
        <f>IF(G13="J",G13,H13)</f>
        <v>J</v>
      </c>
      <c r="J13" s="10" t="s">
        <v>63</v>
      </c>
      <c r="K13" s="3">
        <v>900</v>
      </c>
      <c r="L13" s="3">
        <v>0</v>
      </c>
      <c r="M13" s="59">
        <v>900</v>
      </c>
    </row>
    <row r="14" spans="1:13" ht="18">
      <c r="A14" s="11">
        <v>1112300012</v>
      </c>
      <c r="B14" s="83" t="s">
        <v>8</v>
      </c>
      <c r="C14" s="10">
        <v>-503100</v>
      </c>
      <c r="D14" s="3">
        <v>-224856.93</v>
      </c>
      <c r="E14" s="3">
        <v>-518300</v>
      </c>
      <c r="F14" s="55">
        <f>E14-C14</f>
        <v>-15200</v>
      </c>
      <c r="G14" s="7" t="str">
        <f>IF(E14-19999.99&gt;C14,"J"," ")</f>
        <v> </v>
      </c>
      <c r="H14" s="8" t="str">
        <f>IF(E14&lt;(C14-19999.99),"D"," ")</f>
        <v> </v>
      </c>
      <c r="I14" s="14" t="str">
        <f>IF(G14="J",G14,H14)</f>
        <v> </v>
      </c>
      <c r="J14" s="10" t="s">
        <v>32</v>
      </c>
      <c r="K14" s="3">
        <v>350</v>
      </c>
      <c r="L14" s="3">
        <v>106</v>
      </c>
      <c r="M14" s="59">
        <v>335</v>
      </c>
    </row>
    <row r="15" spans="1:13" ht="18">
      <c r="A15" s="11">
        <v>1116100012</v>
      </c>
      <c r="B15" s="84" t="s">
        <v>10</v>
      </c>
      <c r="C15" s="10">
        <v>-313000</v>
      </c>
      <c r="D15" s="3">
        <v>-248330.39</v>
      </c>
      <c r="E15" s="3">
        <v>-331900</v>
      </c>
      <c r="F15" s="55">
        <f t="shared" si="0"/>
        <v>-18900</v>
      </c>
      <c r="G15" s="7" t="str">
        <f t="shared" si="1"/>
        <v> </v>
      </c>
      <c r="H15" s="8" t="str">
        <f t="shared" si="2"/>
        <v> </v>
      </c>
      <c r="I15" s="14" t="str">
        <f t="shared" si="3"/>
        <v> </v>
      </c>
      <c r="J15" s="10" t="s">
        <v>33</v>
      </c>
      <c r="K15" s="3">
        <v>320000</v>
      </c>
      <c r="L15" s="3">
        <v>229327</v>
      </c>
      <c r="M15" s="59">
        <v>370000</v>
      </c>
    </row>
    <row r="16" spans="1:13" ht="18">
      <c r="A16" s="11">
        <v>1116200012</v>
      </c>
      <c r="B16" s="85" t="s">
        <v>11</v>
      </c>
      <c r="C16" s="10">
        <v>-32100</v>
      </c>
      <c r="D16" s="3">
        <v>-24033.56</v>
      </c>
      <c r="E16" s="3">
        <v>-27800</v>
      </c>
      <c r="F16" s="55">
        <f t="shared" si="0"/>
        <v>4300</v>
      </c>
      <c r="G16" s="7" t="str">
        <f t="shared" si="1"/>
        <v> </v>
      </c>
      <c r="H16" s="8" t="str">
        <f t="shared" si="2"/>
        <v> </v>
      </c>
      <c r="I16" s="14" t="str">
        <f t="shared" si="3"/>
        <v> </v>
      </c>
      <c r="J16" s="10" t="s">
        <v>34</v>
      </c>
      <c r="K16" s="3">
        <v>47000</v>
      </c>
      <c r="L16" s="3">
        <v>31417</v>
      </c>
      <c r="M16" s="59">
        <v>55000</v>
      </c>
    </row>
    <row r="17" spans="1:13" ht="18">
      <c r="A17" s="11">
        <v>1116300012</v>
      </c>
      <c r="B17" s="86" t="s">
        <v>12</v>
      </c>
      <c r="C17" s="10">
        <v>-263800</v>
      </c>
      <c r="D17" s="3">
        <v>-195506.93</v>
      </c>
      <c r="E17" s="3">
        <v>-230000</v>
      </c>
      <c r="F17" s="67">
        <f t="shared" si="0"/>
        <v>33800</v>
      </c>
      <c r="G17" s="68" t="str">
        <f t="shared" si="1"/>
        <v>J</v>
      </c>
      <c r="H17" s="69" t="str">
        <f t="shared" si="2"/>
        <v> </v>
      </c>
      <c r="I17" s="70" t="str">
        <f t="shared" si="3"/>
        <v>J</v>
      </c>
      <c r="J17" s="10" t="s">
        <v>35</v>
      </c>
      <c r="K17" s="3">
        <v>550</v>
      </c>
      <c r="L17" s="3">
        <v>0</v>
      </c>
      <c r="M17" s="59">
        <v>550</v>
      </c>
    </row>
    <row r="18" spans="1:13" ht="18">
      <c r="A18" s="11">
        <v>1116400012</v>
      </c>
      <c r="B18" s="87" t="s">
        <v>13</v>
      </c>
      <c r="C18" s="10">
        <v>-143700</v>
      </c>
      <c r="D18" s="3">
        <v>-91928.85</v>
      </c>
      <c r="E18" s="3">
        <v>-137600</v>
      </c>
      <c r="F18" s="6">
        <f t="shared" si="0"/>
        <v>6100</v>
      </c>
      <c r="G18" s="7" t="str">
        <f t="shared" si="1"/>
        <v> </v>
      </c>
      <c r="H18" s="8" t="str">
        <f t="shared" si="2"/>
        <v> </v>
      </c>
      <c r="I18" s="13" t="str">
        <f t="shared" si="3"/>
        <v> </v>
      </c>
      <c r="J18" s="10"/>
      <c r="K18" s="3"/>
      <c r="L18" s="3"/>
      <c r="M18" s="59"/>
    </row>
    <row r="19" spans="1:13" ht="18.75" thickBot="1">
      <c r="A19" s="11">
        <v>1116500012</v>
      </c>
      <c r="B19" s="88" t="s">
        <v>14</v>
      </c>
      <c r="C19" s="10">
        <v>-52600</v>
      </c>
      <c r="D19" s="3">
        <v>-32868.57</v>
      </c>
      <c r="E19" s="3">
        <v>-41300</v>
      </c>
      <c r="F19" s="55">
        <f t="shared" si="0"/>
        <v>11300</v>
      </c>
      <c r="G19" s="7" t="str">
        <f t="shared" si="1"/>
        <v> </v>
      </c>
      <c r="H19" s="8" t="str">
        <f t="shared" si="2"/>
        <v> </v>
      </c>
      <c r="I19" s="14" t="str">
        <f t="shared" si="3"/>
        <v> </v>
      </c>
      <c r="J19" s="10" t="s">
        <v>36</v>
      </c>
      <c r="K19" s="3">
        <v>960000</v>
      </c>
      <c r="L19" s="3">
        <v>487888</v>
      </c>
      <c r="M19" s="59">
        <v>960000</v>
      </c>
    </row>
    <row r="20" spans="1:13" ht="28.5" customHeight="1" thickBot="1">
      <c r="A20" s="125" t="s">
        <v>53</v>
      </c>
      <c r="B20" s="126"/>
      <c r="C20" s="51">
        <f>SUM(C12:C19)</f>
        <v>-2453900</v>
      </c>
      <c r="D20" s="52">
        <f>SUM(D12:D19)</f>
        <v>-1407850.1300000004</v>
      </c>
      <c r="E20" s="52">
        <f>SUM(E12:E19)</f>
        <v>-2350300</v>
      </c>
      <c r="F20" s="63">
        <f>SUM(F12:F19)</f>
        <v>103600</v>
      </c>
      <c r="G20" s="64" t="str">
        <f t="shared" si="1"/>
        <v>J</v>
      </c>
      <c r="H20" s="65" t="str">
        <f t="shared" si="2"/>
        <v> </v>
      </c>
      <c r="I20" s="66" t="str">
        <f t="shared" si="3"/>
        <v>J</v>
      </c>
      <c r="J20" s="51"/>
      <c r="K20" s="52"/>
      <c r="L20" s="52"/>
      <c r="M20" s="57"/>
    </row>
    <row r="21" spans="1:13" ht="18" customHeight="1" thickBot="1">
      <c r="A21" s="16"/>
      <c r="B21" s="98"/>
      <c r="C21" s="17"/>
      <c r="D21" s="37"/>
      <c r="E21" s="37"/>
      <c r="F21" s="37"/>
      <c r="G21" s="18" t="str">
        <f t="shared" si="1"/>
        <v> </v>
      </c>
      <c r="H21" s="19" t="str">
        <f t="shared" si="2"/>
        <v> </v>
      </c>
      <c r="I21" s="38" t="str">
        <f t="shared" si="3"/>
        <v> </v>
      </c>
      <c r="J21" s="37"/>
      <c r="K21" s="37"/>
      <c r="L21" s="37"/>
      <c r="M21" s="37"/>
    </row>
    <row r="22" spans="1:13" ht="18">
      <c r="A22" s="21">
        <v>1113000013</v>
      </c>
      <c r="B22" s="89" t="s">
        <v>16</v>
      </c>
      <c r="C22" s="40">
        <v>-288300</v>
      </c>
      <c r="D22" s="43">
        <v>-214105.95</v>
      </c>
      <c r="E22" s="43">
        <v>-315800</v>
      </c>
      <c r="F22" s="121">
        <f>E22-C22</f>
        <v>-27500</v>
      </c>
      <c r="G22" s="122" t="str">
        <f t="shared" si="1"/>
        <v> </v>
      </c>
      <c r="H22" s="123" t="str">
        <f t="shared" si="2"/>
        <v>D</v>
      </c>
      <c r="I22" s="124" t="str">
        <f t="shared" si="3"/>
        <v>D</v>
      </c>
      <c r="J22" s="44" t="s">
        <v>38</v>
      </c>
      <c r="K22" s="43">
        <v>1750</v>
      </c>
      <c r="L22" s="43">
        <v>888.34</v>
      </c>
      <c r="M22" s="60">
        <v>1750</v>
      </c>
    </row>
    <row r="23" spans="1:13" ht="26.25">
      <c r="A23" s="11">
        <v>1115000013</v>
      </c>
      <c r="B23" s="90" t="s">
        <v>17</v>
      </c>
      <c r="C23" s="10">
        <v>-82100</v>
      </c>
      <c r="D23" s="3">
        <v>-50049.76</v>
      </c>
      <c r="E23" s="3">
        <v>-84000</v>
      </c>
      <c r="F23" s="55">
        <f>E23-C23</f>
        <v>-1900</v>
      </c>
      <c r="G23" s="7" t="str">
        <f t="shared" si="1"/>
        <v> </v>
      </c>
      <c r="H23" s="8" t="str">
        <f t="shared" si="2"/>
        <v> </v>
      </c>
      <c r="I23" s="14" t="str">
        <f t="shared" si="3"/>
        <v> </v>
      </c>
      <c r="J23" s="10" t="s">
        <v>60</v>
      </c>
      <c r="K23" s="3">
        <v>171</v>
      </c>
      <c r="L23" s="3">
        <v>76</v>
      </c>
      <c r="M23" s="59">
        <v>157</v>
      </c>
    </row>
    <row r="24" spans="1:13" ht="18.75" thickBot="1">
      <c r="A24" s="11">
        <v>1210100013</v>
      </c>
      <c r="B24" s="91" t="s">
        <v>18</v>
      </c>
      <c r="C24" s="10">
        <v>-12100</v>
      </c>
      <c r="D24" s="3">
        <v>-5312.01</v>
      </c>
      <c r="E24" s="3">
        <v>-10300</v>
      </c>
      <c r="F24" s="55">
        <f>E24-C24</f>
        <v>1800</v>
      </c>
      <c r="G24" s="7" t="str">
        <f t="shared" si="1"/>
        <v> </v>
      </c>
      <c r="H24" s="8" t="str">
        <f t="shared" si="2"/>
        <v> </v>
      </c>
      <c r="I24" s="14" t="str">
        <f t="shared" si="3"/>
        <v> </v>
      </c>
      <c r="J24" s="10" t="s">
        <v>38</v>
      </c>
      <c r="K24" s="3">
        <v>0</v>
      </c>
      <c r="L24" s="3">
        <v>16.5</v>
      </c>
      <c r="M24" s="59">
        <v>20</v>
      </c>
    </row>
    <row r="25" spans="1:13" ht="27" customHeight="1" thickBot="1">
      <c r="A25" s="125" t="s">
        <v>54</v>
      </c>
      <c r="B25" s="126"/>
      <c r="C25" s="51">
        <f>SUM(C22:C24)</f>
        <v>-382500</v>
      </c>
      <c r="D25" s="52">
        <f>SUM(D22:D24)</f>
        <v>-269467.72000000003</v>
      </c>
      <c r="E25" s="52">
        <f>SUM(E22:E24)</f>
        <v>-410100</v>
      </c>
      <c r="F25" s="110">
        <f>SUM(F22:F24)</f>
        <v>-27600</v>
      </c>
      <c r="G25" s="111" t="str">
        <f t="shared" si="1"/>
        <v> </v>
      </c>
      <c r="H25" s="112" t="str">
        <f t="shared" si="2"/>
        <v>D</v>
      </c>
      <c r="I25" s="113" t="str">
        <f t="shared" si="3"/>
        <v>D</v>
      </c>
      <c r="J25" s="51"/>
      <c r="K25" s="52"/>
      <c r="L25" s="52"/>
      <c r="M25" s="57"/>
    </row>
    <row r="26" spans="1:13" ht="18" customHeight="1" thickBot="1">
      <c r="A26" s="16"/>
      <c r="B26" s="99"/>
      <c r="C26" s="17"/>
      <c r="D26" s="17"/>
      <c r="E26" s="17"/>
      <c r="F26" s="17"/>
      <c r="G26" s="18" t="str">
        <f t="shared" si="1"/>
        <v> </v>
      </c>
      <c r="H26" s="19" t="str">
        <f t="shared" si="2"/>
        <v> </v>
      </c>
      <c r="I26" s="20" t="str">
        <f t="shared" si="3"/>
        <v> </v>
      </c>
      <c r="J26" s="17"/>
      <c r="K26" s="17"/>
      <c r="L26" s="17"/>
      <c r="M26" s="17"/>
    </row>
    <row r="27" spans="1:13" ht="18">
      <c r="A27" s="21">
        <v>1113200014</v>
      </c>
      <c r="B27" s="89" t="s">
        <v>19</v>
      </c>
      <c r="C27" s="40">
        <v>-173700</v>
      </c>
      <c r="D27" s="22">
        <v>-185939.38</v>
      </c>
      <c r="E27" s="22">
        <v>-160600</v>
      </c>
      <c r="F27" s="119">
        <f>E27-C27</f>
        <v>13100</v>
      </c>
      <c r="G27" s="23" t="str">
        <f t="shared" si="1"/>
        <v> </v>
      </c>
      <c r="H27" s="24" t="str">
        <f t="shared" si="2"/>
        <v> </v>
      </c>
      <c r="I27" s="42" t="str">
        <f t="shared" si="3"/>
        <v> </v>
      </c>
      <c r="J27" s="40" t="s">
        <v>39</v>
      </c>
      <c r="K27" s="22">
        <v>1218000</v>
      </c>
      <c r="L27" s="22">
        <v>694188</v>
      </c>
      <c r="M27" s="58">
        <v>1388000</v>
      </c>
    </row>
    <row r="28" spans="1:13" ht="18.75" thickBot="1">
      <c r="A28" s="11">
        <v>1113300014</v>
      </c>
      <c r="B28" s="92" t="s">
        <v>20</v>
      </c>
      <c r="C28" s="10">
        <v>-424900</v>
      </c>
      <c r="D28" s="3">
        <v>-249384.13</v>
      </c>
      <c r="E28" s="3">
        <v>-408500</v>
      </c>
      <c r="F28" s="55">
        <f>E28-C28</f>
        <v>16400</v>
      </c>
      <c r="G28" s="7" t="str">
        <f t="shared" si="1"/>
        <v> </v>
      </c>
      <c r="H28" s="8" t="str">
        <f t="shared" si="2"/>
        <v> </v>
      </c>
      <c r="I28" s="14" t="str">
        <f t="shared" si="3"/>
        <v> </v>
      </c>
      <c r="J28" s="10" t="s">
        <v>62</v>
      </c>
      <c r="K28" s="3">
        <v>1142000</v>
      </c>
      <c r="L28" s="3">
        <v>597556.72</v>
      </c>
      <c r="M28" s="59">
        <v>1150000</v>
      </c>
    </row>
    <row r="29" spans="1:13" ht="18.75" customHeight="1" thickBot="1">
      <c r="A29" s="125" t="s">
        <v>55</v>
      </c>
      <c r="B29" s="126"/>
      <c r="C29" s="51">
        <f>SUM(C27:C28)</f>
        <v>-598600</v>
      </c>
      <c r="D29" s="52">
        <f>SUM(D27:D28)</f>
        <v>-435323.51</v>
      </c>
      <c r="E29" s="52">
        <f>SUM(E27:E28)</f>
        <v>-569100</v>
      </c>
      <c r="F29" s="63">
        <f>SUM(F27:F28)</f>
        <v>29500</v>
      </c>
      <c r="G29" s="64" t="str">
        <f t="shared" si="1"/>
        <v>J</v>
      </c>
      <c r="H29" s="65" t="str">
        <f t="shared" si="2"/>
        <v> </v>
      </c>
      <c r="I29" s="66" t="str">
        <f t="shared" si="3"/>
        <v>J</v>
      </c>
      <c r="J29" s="51"/>
      <c r="K29" s="52"/>
      <c r="L29" s="52"/>
      <c r="M29" s="57"/>
    </row>
    <row r="30" spans="1:13" ht="18" customHeight="1" thickBot="1">
      <c r="A30" s="39"/>
      <c r="B30" s="100"/>
      <c r="C30" s="37"/>
      <c r="D30" s="37"/>
      <c r="E30" s="37"/>
      <c r="F30" s="37"/>
      <c r="G30" s="18" t="str">
        <f t="shared" si="1"/>
        <v> </v>
      </c>
      <c r="H30" s="19" t="str">
        <f t="shared" si="2"/>
        <v> </v>
      </c>
      <c r="I30" s="38" t="str">
        <f t="shared" si="3"/>
        <v> </v>
      </c>
      <c r="J30" s="37"/>
      <c r="K30" s="37"/>
      <c r="L30" s="37"/>
      <c r="M30" s="37"/>
    </row>
    <row r="31" spans="1:13" ht="27.75" customHeight="1" thickBot="1">
      <c r="A31" s="125" t="s">
        <v>56</v>
      </c>
      <c r="B31" s="126"/>
      <c r="C31" s="51">
        <v>-193100</v>
      </c>
      <c r="D31" s="52">
        <v>-132172.78</v>
      </c>
      <c r="E31" s="52">
        <v>-182900</v>
      </c>
      <c r="F31" s="116">
        <f>E31-C31</f>
        <v>10200</v>
      </c>
      <c r="G31" s="117" t="str">
        <f t="shared" si="1"/>
        <v> </v>
      </c>
      <c r="H31" s="118" t="str">
        <f t="shared" si="2"/>
        <v> </v>
      </c>
      <c r="I31" s="80" t="str">
        <f t="shared" si="3"/>
        <v> </v>
      </c>
      <c r="J31" s="81" t="s">
        <v>70</v>
      </c>
      <c r="K31" s="61">
        <v>350</v>
      </c>
      <c r="L31" s="61">
        <v>122</v>
      </c>
      <c r="M31" s="62">
        <v>300</v>
      </c>
    </row>
    <row r="32" spans="1:13" ht="18" customHeight="1" thickBot="1">
      <c r="A32" s="16"/>
      <c r="B32" s="101"/>
      <c r="C32" s="17"/>
      <c r="D32" s="17"/>
      <c r="E32" s="17"/>
      <c r="F32" s="17"/>
      <c r="G32" s="18" t="str">
        <f t="shared" si="1"/>
        <v> </v>
      </c>
      <c r="H32" s="19" t="str">
        <f t="shared" si="2"/>
        <v> </v>
      </c>
      <c r="I32" s="20" t="str">
        <f t="shared" si="3"/>
        <v> </v>
      </c>
      <c r="J32" s="17"/>
      <c r="K32" s="17"/>
      <c r="L32" s="17"/>
      <c r="M32" s="17"/>
    </row>
    <row r="33" spans="1:13" ht="26.25">
      <c r="A33" s="21">
        <v>1221000160</v>
      </c>
      <c r="B33" s="114" t="s">
        <v>22</v>
      </c>
      <c r="C33" s="40">
        <v>192800</v>
      </c>
      <c r="D33" s="22">
        <v>134083.51</v>
      </c>
      <c r="E33" s="22">
        <v>234100</v>
      </c>
      <c r="F33" s="71">
        <f aca="true" t="shared" si="4" ref="F33:F39">E33-C33</f>
        <v>41300</v>
      </c>
      <c r="G33" s="72" t="str">
        <f t="shared" si="1"/>
        <v>J</v>
      </c>
      <c r="H33" s="73" t="str">
        <f t="shared" si="2"/>
        <v> </v>
      </c>
      <c r="I33" s="74" t="str">
        <f t="shared" si="3"/>
        <v>J</v>
      </c>
      <c r="J33" s="115" t="s">
        <v>72</v>
      </c>
      <c r="K33" s="22">
        <v>4500</v>
      </c>
      <c r="L33" s="22">
        <v>2013</v>
      </c>
      <c r="M33" s="58">
        <v>4500</v>
      </c>
    </row>
    <row r="34" spans="1:13" ht="18">
      <c r="A34" s="11">
        <v>1221100160</v>
      </c>
      <c r="B34" s="83" t="s">
        <v>23</v>
      </c>
      <c r="C34" s="10">
        <v>-103600</v>
      </c>
      <c r="D34" s="3">
        <v>-53415.76</v>
      </c>
      <c r="E34" s="3">
        <v>-109900</v>
      </c>
      <c r="F34" s="55">
        <f t="shared" si="4"/>
        <v>-6300</v>
      </c>
      <c r="G34" s="7" t="str">
        <f t="shared" si="1"/>
        <v> </v>
      </c>
      <c r="H34" s="8" t="str">
        <f t="shared" si="2"/>
        <v> </v>
      </c>
      <c r="I34" s="14" t="str">
        <f t="shared" si="3"/>
        <v> </v>
      </c>
      <c r="J34" s="10" t="s">
        <v>42</v>
      </c>
      <c r="K34" s="3">
        <v>65</v>
      </c>
      <c r="L34" s="3">
        <v>33</v>
      </c>
      <c r="M34" s="59">
        <v>65</v>
      </c>
    </row>
    <row r="35" spans="1:13" ht="30" customHeight="1">
      <c r="A35" s="11">
        <v>1221200160</v>
      </c>
      <c r="B35" s="94" t="s">
        <v>66</v>
      </c>
      <c r="C35" s="10">
        <v>-164900</v>
      </c>
      <c r="D35" s="3">
        <v>-65343.87</v>
      </c>
      <c r="E35" s="3">
        <v>-159800</v>
      </c>
      <c r="F35" s="55">
        <f t="shared" si="4"/>
        <v>5100</v>
      </c>
      <c r="G35" s="7" t="str">
        <f t="shared" si="1"/>
        <v> </v>
      </c>
      <c r="H35" s="8" t="str">
        <f t="shared" si="2"/>
        <v> </v>
      </c>
      <c r="I35" s="14" t="str">
        <f t="shared" si="3"/>
        <v> </v>
      </c>
      <c r="J35" s="10" t="s">
        <v>43</v>
      </c>
      <c r="K35" s="3">
        <v>240</v>
      </c>
      <c r="L35" s="3">
        <v>243</v>
      </c>
      <c r="M35" s="59">
        <v>320</v>
      </c>
    </row>
    <row r="36" spans="1:13" ht="18">
      <c r="A36" s="11">
        <v>1223000160</v>
      </c>
      <c r="B36" s="83" t="s">
        <v>21</v>
      </c>
      <c r="C36" s="10">
        <v>-399800</v>
      </c>
      <c r="D36" s="3">
        <v>-194081.59</v>
      </c>
      <c r="E36" s="3">
        <v>-353500</v>
      </c>
      <c r="F36" s="67">
        <f>E36-C36</f>
        <v>46300</v>
      </c>
      <c r="G36" s="68" t="str">
        <f>IF(E36-19999.99&gt;C36,"J"," ")</f>
        <v>J</v>
      </c>
      <c r="H36" s="69" t="str">
        <f>IF(E36&lt;(C36-19999.99),"D"," ")</f>
        <v> </v>
      </c>
      <c r="I36" s="70" t="str">
        <f>IF(G36="J",G36,H36)</f>
        <v>J</v>
      </c>
      <c r="J36" s="10" t="s">
        <v>40</v>
      </c>
      <c r="K36" s="3">
        <v>100</v>
      </c>
      <c r="L36" s="3">
        <v>70</v>
      </c>
      <c r="M36" s="59">
        <v>120</v>
      </c>
    </row>
    <row r="37" spans="1:13" ht="28.5" customHeight="1">
      <c r="A37" s="11">
        <v>1261000160</v>
      </c>
      <c r="B37" s="83" t="s">
        <v>71</v>
      </c>
      <c r="C37" s="10">
        <v>-914500</v>
      </c>
      <c r="D37" s="3">
        <v>-710860.6</v>
      </c>
      <c r="E37" s="3">
        <v>-894400</v>
      </c>
      <c r="F37" s="67">
        <f t="shared" si="4"/>
        <v>20100</v>
      </c>
      <c r="G37" s="68" t="str">
        <f t="shared" si="1"/>
        <v>J</v>
      </c>
      <c r="H37" s="69" t="str">
        <f t="shared" si="2"/>
        <v> </v>
      </c>
      <c r="I37" s="70" t="str">
        <f t="shared" si="3"/>
        <v>J</v>
      </c>
      <c r="J37" s="10" t="s">
        <v>44</v>
      </c>
      <c r="K37" s="3">
        <v>120</v>
      </c>
      <c r="L37" s="3">
        <v>110</v>
      </c>
      <c r="M37" s="59">
        <v>250</v>
      </c>
    </row>
    <row r="38" spans="1:13" ht="18">
      <c r="A38" s="11">
        <v>1281000160</v>
      </c>
      <c r="B38" s="83" t="s">
        <v>64</v>
      </c>
      <c r="C38" s="10">
        <v>-57500</v>
      </c>
      <c r="D38" s="3">
        <v>-31019.73</v>
      </c>
      <c r="E38" s="3">
        <v>-56600</v>
      </c>
      <c r="F38" s="6">
        <f>E38-C38</f>
        <v>900</v>
      </c>
      <c r="G38" s="7" t="str">
        <f>IF(E38-19999.99&gt;C38,"J"," ")</f>
        <v> </v>
      </c>
      <c r="H38" s="8" t="str">
        <f>IF(E38&lt;(C38-19999.99),"D"," ")</f>
        <v> </v>
      </c>
      <c r="I38" s="13" t="str">
        <f>IF(G38="J",G38,H38)</f>
        <v> </v>
      </c>
      <c r="J38" s="10" t="s">
        <v>65</v>
      </c>
      <c r="K38" s="3">
        <v>100</v>
      </c>
      <c r="L38" s="3">
        <v>54</v>
      </c>
      <c r="M38" s="59">
        <v>60</v>
      </c>
    </row>
    <row r="39" spans="1:13" ht="18.75" thickBot="1">
      <c r="A39" s="11">
        <v>1271000161</v>
      </c>
      <c r="B39" s="95" t="s">
        <v>24</v>
      </c>
      <c r="C39" s="10">
        <v>32500</v>
      </c>
      <c r="D39" s="3">
        <v>-616844.09</v>
      </c>
      <c r="E39" s="3">
        <v>32500</v>
      </c>
      <c r="F39" s="55">
        <f t="shared" si="4"/>
        <v>0</v>
      </c>
      <c r="G39" s="7" t="str">
        <f t="shared" si="1"/>
        <v> </v>
      </c>
      <c r="H39" s="8" t="str">
        <f t="shared" si="2"/>
        <v> </v>
      </c>
      <c r="I39" s="14" t="str">
        <f t="shared" si="3"/>
        <v> </v>
      </c>
      <c r="J39" s="10" t="s">
        <v>45</v>
      </c>
      <c r="K39" s="3">
        <v>15400</v>
      </c>
      <c r="L39" s="3">
        <v>8716</v>
      </c>
      <c r="M39" s="59">
        <v>20800</v>
      </c>
    </row>
    <row r="40" spans="1:13" ht="18.75" customHeight="1" thickBot="1">
      <c r="A40" s="125" t="s">
        <v>57</v>
      </c>
      <c r="B40" s="126"/>
      <c r="C40" s="51">
        <f>SUM(C33:C39)</f>
        <v>-1415000</v>
      </c>
      <c r="D40" s="52">
        <f>SUM(D33:D39)</f>
        <v>-1537482.13</v>
      </c>
      <c r="E40" s="52">
        <f>SUM(E33:E39)</f>
        <v>-1307600</v>
      </c>
      <c r="F40" s="63">
        <f>SUM(F33:F39)</f>
        <v>107400</v>
      </c>
      <c r="G40" s="64" t="str">
        <f t="shared" si="1"/>
        <v>J</v>
      </c>
      <c r="H40" s="65" t="str">
        <f t="shared" si="2"/>
        <v> </v>
      </c>
      <c r="I40" s="66" t="str">
        <f t="shared" si="3"/>
        <v>J</v>
      </c>
      <c r="J40" s="51"/>
      <c r="K40" s="52"/>
      <c r="L40" s="52"/>
      <c r="M40" s="57"/>
    </row>
    <row r="41" spans="1:13" ht="18" customHeight="1" thickBot="1">
      <c r="A41" s="16"/>
      <c r="B41" s="102"/>
      <c r="C41" s="17"/>
      <c r="D41" s="17"/>
      <c r="E41" s="17"/>
      <c r="F41" s="17"/>
      <c r="G41" s="18" t="str">
        <f t="shared" si="1"/>
        <v> </v>
      </c>
      <c r="H41" s="19" t="str">
        <f t="shared" si="2"/>
        <v> </v>
      </c>
      <c r="I41" s="20" t="str">
        <f t="shared" si="3"/>
        <v> </v>
      </c>
      <c r="J41" s="17"/>
      <c r="K41" s="17"/>
      <c r="L41" s="17"/>
      <c r="M41" s="17"/>
    </row>
    <row r="42" spans="1:13" ht="28.5" customHeight="1">
      <c r="A42" s="21">
        <v>1221300170</v>
      </c>
      <c r="B42" s="108" t="s">
        <v>67</v>
      </c>
      <c r="C42" s="40">
        <v>-90200</v>
      </c>
      <c r="D42" s="22">
        <v>-80800.19</v>
      </c>
      <c r="E42" s="22">
        <v>-96500</v>
      </c>
      <c r="F42" s="119">
        <f>E42-C42</f>
        <v>-6300</v>
      </c>
      <c r="G42" s="23" t="str">
        <f t="shared" si="1"/>
        <v> </v>
      </c>
      <c r="H42" s="24" t="str">
        <f t="shared" si="2"/>
        <v> </v>
      </c>
      <c r="I42" s="42" t="str">
        <f t="shared" si="3"/>
        <v> </v>
      </c>
      <c r="J42" s="40" t="s">
        <v>46</v>
      </c>
      <c r="K42" s="22">
        <v>2700</v>
      </c>
      <c r="L42" s="22">
        <v>1494</v>
      </c>
      <c r="M42" s="58">
        <v>2850</v>
      </c>
    </row>
    <row r="43" spans="1:13" ht="27" customHeight="1">
      <c r="A43" s="11">
        <v>1221400170</v>
      </c>
      <c r="B43" s="109" t="s">
        <v>68</v>
      </c>
      <c r="C43" s="10">
        <v>416800</v>
      </c>
      <c r="D43" s="3">
        <v>142250.73</v>
      </c>
      <c r="E43" s="3">
        <v>423300</v>
      </c>
      <c r="F43" s="55">
        <f>E43-C43</f>
        <v>6500</v>
      </c>
      <c r="G43" s="7" t="str">
        <f t="shared" si="1"/>
        <v> </v>
      </c>
      <c r="H43" s="8" t="str">
        <f t="shared" si="2"/>
        <v> </v>
      </c>
      <c r="I43" s="14" t="str">
        <f t="shared" si="3"/>
        <v> </v>
      </c>
      <c r="J43" s="12" t="s">
        <v>47</v>
      </c>
      <c r="K43" s="3">
        <v>55000</v>
      </c>
      <c r="L43" s="3">
        <v>27074</v>
      </c>
      <c r="M43" s="59">
        <v>52000</v>
      </c>
    </row>
    <row r="44" spans="1:13" ht="30" customHeight="1">
      <c r="A44" s="11">
        <v>1221500170</v>
      </c>
      <c r="B44" s="90" t="s">
        <v>25</v>
      </c>
      <c r="C44" s="10">
        <v>-67800</v>
      </c>
      <c r="D44" s="3">
        <v>-36549.32</v>
      </c>
      <c r="E44" s="3">
        <v>-75400</v>
      </c>
      <c r="F44" s="55">
        <f>E44-C44</f>
        <v>-7600</v>
      </c>
      <c r="G44" s="7" t="str">
        <f t="shared" si="1"/>
        <v> </v>
      </c>
      <c r="H44" s="8" t="str">
        <f t="shared" si="2"/>
        <v> </v>
      </c>
      <c r="I44" s="14" t="str">
        <f t="shared" si="3"/>
        <v> </v>
      </c>
      <c r="J44" s="10" t="s">
        <v>48</v>
      </c>
      <c r="K44" s="3">
        <v>450</v>
      </c>
      <c r="L44" s="3">
        <v>144</v>
      </c>
      <c r="M44" s="59">
        <v>300</v>
      </c>
    </row>
    <row r="45" spans="1:13" ht="26.25">
      <c r="A45" s="11">
        <v>1221600170</v>
      </c>
      <c r="B45" s="90" t="s">
        <v>69</v>
      </c>
      <c r="C45" s="10">
        <v>-57500</v>
      </c>
      <c r="D45" s="3">
        <v>-31111.89</v>
      </c>
      <c r="E45" s="3">
        <v>-55800</v>
      </c>
      <c r="F45" s="6">
        <f>E45-C45</f>
        <v>1700</v>
      </c>
      <c r="G45" s="7" t="str">
        <f t="shared" si="1"/>
        <v> </v>
      </c>
      <c r="H45" s="8" t="str">
        <f t="shared" si="2"/>
        <v> </v>
      </c>
      <c r="I45" s="13" t="str">
        <f t="shared" si="3"/>
        <v> </v>
      </c>
      <c r="J45" s="10" t="s">
        <v>48</v>
      </c>
      <c r="K45" s="3">
        <v>595</v>
      </c>
      <c r="L45" s="3">
        <v>378</v>
      </c>
      <c r="M45" s="59">
        <v>715</v>
      </c>
    </row>
    <row r="46" spans="1:13" ht="18.75" thickBot="1">
      <c r="A46" s="11">
        <v>1221700171</v>
      </c>
      <c r="B46" s="103" t="s">
        <v>26</v>
      </c>
      <c r="C46" s="10">
        <v>1160200</v>
      </c>
      <c r="D46" s="3">
        <v>352104.26</v>
      </c>
      <c r="E46" s="3">
        <v>1197100</v>
      </c>
      <c r="F46" s="67">
        <f>E46-C46</f>
        <v>36900</v>
      </c>
      <c r="G46" s="68" t="str">
        <f t="shared" si="1"/>
        <v>J</v>
      </c>
      <c r="H46" s="69" t="str">
        <f t="shared" si="2"/>
        <v> </v>
      </c>
      <c r="I46" s="70" t="str">
        <f t="shared" si="3"/>
        <v>J</v>
      </c>
      <c r="J46" s="10" t="s">
        <v>41</v>
      </c>
      <c r="K46" s="3">
        <v>40500</v>
      </c>
      <c r="L46" s="3">
        <v>19986</v>
      </c>
      <c r="M46" s="59">
        <v>43050</v>
      </c>
    </row>
    <row r="47" spans="1:13" ht="18.75" customHeight="1" thickBot="1">
      <c r="A47" s="125" t="s">
        <v>58</v>
      </c>
      <c r="B47" s="126"/>
      <c r="C47" s="51">
        <f>SUM(C42:C46)</f>
        <v>1361500</v>
      </c>
      <c r="D47" s="52">
        <f>SUM(D42:D46)</f>
        <v>345893.59</v>
      </c>
      <c r="E47" s="52">
        <f>SUM(E42:E46)</f>
        <v>1392700</v>
      </c>
      <c r="F47" s="63">
        <f>SUM(F42:F46)</f>
        <v>31200</v>
      </c>
      <c r="G47" s="64" t="str">
        <f t="shared" si="1"/>
        <v>J</v>
      </c>
      <c r="H47" s="65" t="str">
        <f t="shared" si="2"/>
        <v> </v>
      </c>
      <c r="I47" s="66" t="str">
        <f t="shared" si="3"/>
        <v>J</v>
      </c>
      <c r="J47" s="51"/>
      <c r="K47" s="52"/>
      <c r="L47" s="52"/>
      <c r="M47" s="57"/>
    </row>
    <row r="48" spans="1:13" ht="18" customHeight="1" thickBot="1">
      <c r="A48" s="16"/>
      <c r="B48" s="104"/>
      <c r="C48" s="17"/>
      <c r="D48" s="17"/>
      <c r="E48" s="17"/>
      <c r="F48" s="17"/>
      <c r="G48" s="18" t="str">
        <f t="shared" si="1"/>
        <v> </v>
      </c>
      <c r="H48" s="19" t="str">
        <f t="shared" si="2"/>
        <v> </v>
      </c>
      <c r="I48" s="20" t="str">
        <f t="shared" si="3"/>
        <v> </v>
      </c>
      <c r="J48" s="17"/>
      <c r="K48" s="17"/>
      <c r="L48" s="17"/>
      <c r="M48" s="17"/>
    </row>
    <row r="49" spans="1:13" ht="18.75" thickBot="1">
      <c r="A49" s="21">
        <v>1112500018</v>
      </c>
      <c r="B49" s="93" t="s">
        <v>27</v>
      </c>
      <c r="C49" s="40">
        <v>-281700</v>
      </c>
      <c r="D49" s="22">
        <v>95655.97</v>
      </c>
      <c r="E49" s="22">
        <v>-281700</v>
      </c>
      <c r="F49" s="41">
        <f>E49-C49</f>
        <v>0</v>
      </c>
      <c r="G49" s="23" t="str">
        <f t="shared" si="1"/>
        <v> </v>
      </c>
      <c r="H49" s="24" t="str">
        <f t="shared" si="2"/>
        <v> </v>
      </c>
      <c r="I49" s="45" t="str">
        <f t="shared" si="3"/>
        <v> </v>
      </c>
      <c r="J49" s="40" t="s">
        <v>49</v>
      </c>
      <c r="K49" s="22">
        <v>120</v>
      </c>
      <c r="L49" s="22">
        <v>79.04</v>
      </c>
      <c r="M49" s="58">
        <v>159</v>
      </c>
    </row>
    <row r="50" spans="1:13" ht="18.75" customHeight="1" thickBot="1">
      <c r="A50" s="125" t="s">
        <v>59</v>
      </c>
      <c r="B50" s="126"/>
      <c r="C50" s="51">
        <f>SUM(C49)</f>
        <v>-281700</v>
      </c>
      <c r="D50" s="52">
        <f>SUM(D49)</f>
        <v>95655.97</v>
      </c>
      <c r="E50" s="52">
        <f>SUM(E49)</f>
        <v>-281700</v>
      </c>
      <c r="F50" s="52">
        <f>SUM(F49)</f>
        <v>0</v>
      </c>
      <c r="G50" s="49" t="str">
        <f t="shared" si="1"/>
        <v> </v>
      </c>
      <c r="H50" s="50" t="str">
        <f t="shared" si="2"/>
        <v> </v>
      </c>
      <c r="I50" s="53" t="str">
        <f t="shared" si="3"/>
        <v> </v>
      </c>
      <c r="J50" s="51"/>
      <c r="K50" s="52"/>
      <c r="L50" s="52"/>
      <c r="M50" s="57"/>
    </row>
    <row r="51" spans="1:13" s="82" customFormat="1" ht="18.75" thickBot="1">
      <c r="A51" s="16"/>
      <c r="B51" s="96"/>
      <c r="C51" s="17"/>
      <c r="D51" s="17"/>
      <c r="E51" s="17"/>
      <c r="F51" s="17"/>
      <c r="G51" s="18" t="str">
        <f>IF(E51-19999.99&gt;C51,"J"," ")</f>
        <v> </v>
      </c>
      <c r="H51" s="19" t="str">
        <f>IF(E51&lt;(C51-19999.99),"D"," ")</f>
        <v> </v>
      </c>
      <c r="I51" s="20" t="str">
        <f>IF(G51="J",G51,H51)</f>
        <v> </v>
      </c>
      <c r="J51" s="17"/>
      <c r="K51" s="17"/>
      <c r="L51" s="17"/>
      <c r="M51" s="17"/>
    </row>
    <row r="52" spans="1:13" ht="32.25" customHeight="1" thickBot="1">
      <c r="A52" s="136" t="s">
        <v>75</v>
      </c>
      <c r="B52" s="137"/>
      <c r="C52" s="75">
        <f>C8+C10+C20+C25+C29+C31+C40+C47+C50</f>
        <v>-5356500</v>
      </c>
      <c r="D52" s="76">
        <f>D8+D10+D20+D25+D29+D31+D40+D47+D50</f>
        <v>-4443661.37</v>
      </c>
      <c r="E52" s="76">
        <f>E8+E10+E20+E25+E29+E31+E40+E47+E50</f>
        <v>-5069700</v>
      </c>
      <c r="F52" s="120">
        <f>F8+F10+F20+F25+F29+F31+F40+F47+F50</f>
        <v>286800</v>
      </c>
      <c r="G52" s="68" t="str">
        <f t="shared" si="1"/>
        <v>J</v>
      </c>
      <c r="H52" s="69" t="str">
        <f t="shared" si="2"/>
        <v> </v>
      </c>
      <c r="I52" s="70" t="str">
        <f t="shared" si="3"/>
        <v>J</v>
      </c>
      <c r="J52" s="75"/>
      <c r="K52" s="76"/>
      <c r="L52" s="76"/>
      <c r="M52" s="77"/>
    </row>
  </sheetData>
  <mergeCells count="15">
    <mergeCell ref="A52:B52"/>
    <mergeCell ref="A25:B25"/>
    <mergeCell ref="A1:M1"/>
    <mergeCell ref="C3:I3"/>
    <mergeCell ref="J3:M3"/>
    <mergeCell ref="A3:B3"/>
    <mergeCell ref="A8:B8"/>
    <mergeCell ref="A10:B10"/>
    <mergeCell ref="A20:B20"/>
    <mergeCell ref="A50:B50"/>
    <mergeCell ref="A6:D6"/>
    <mergeCell ref="A29:B29"/>
    <mergeCell ref="A31:B31"/>
    <mergeCell ref="A40:B40"/>
    <mergeCell ref="A47:B47"/>
  </mergeCells>
  <printOptions horizontalCentered="1"/>
  <pageMargins left="0.3937007874015748" right="0.3937007874015748" top="0.88" bottom="0.64" header="0.5118110236220472" footer="0.1968503937007874"/>
  <pageSetup fitToHeight="0" fitToWidth="1" horizontalDpi="300" verticalDpi="300" orientation="landscape" paperSize="9" scale="94" r:id="rId2"/>
  <headerFooter alignWithMargins="0">
    <oddFooter>&amp;CSeite &amp;P von &amp;N</oddFooter>
  </headerFooter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Peine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TS7</dc:creator>
  <cp:keywords/>
  <dc:description/>
  <cp:lastModifiedBy>Millj</cp:lastModifiedBy>
  <cp:lastPrinted>2010-08-03T09:59:21Z</cp:lastPrinted>
  <dcterms:created xsi:type="dcterms:W3CDTF">2007-06-12T07:44:09Z</dcterms:created>
  <dcterms:modified xsi:type="dcterms:W3CDTF">2010-08-03T10:00:42Z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