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drawings/drawing21.xml" ContentType="application/vnd.openxmlformats-officedocument.drawing+xml"/>
  <Override PartName="/xl/worksheets/sheet3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tabRatio="714" firstSheet="7" activeTab="31"/>
  </bookViews>
  <sheets>
    <sheet name="30-37" sheetId="1" r:id="rId1"/>
    <sheet name="3811" sheetId="2" r:id="rId2"/>
    <sheet name="40-41" sheetId="3" r:id="rId3"/>
    <sheet name="42" sheetId="4" r:id="rId4"/>
    <sheet name="43" sheetId="5" r:id="rId5"/>
    <sheet name="44" sheetId="6" r:id="rId6"/>
    <sheet name="45-47" sheetId="7" r:id="rId7"/>
    <sheet name="4811" sheetId="8" r:id="rId8"/>
    <sheet name="50-59Ertrag" sheetId="9" r:id="rId9"/>
    <sheet name="50-59Aufwand" sheetId="10" r:id="rId10"/>
    <sheet name="24203" sheetId="11" r:id="rId11"/>
    <sheet name="31191" sheetId="12" r:id="rId12"/>
    <sheet name="3410" sheetId="13" r:id="rId13"/>
    <sheet name="3430" sheetId="14" r:id="rId14"/>
    <sheet name="3610" sheetId="15" r:id="rId15"/>
    <sheet name="3620" sheetId="16" r:id="rId16"/>
    <sheet name="3631" sheetId="17" r:id="rId17"/>
    <sheet name="36320000" sheetId="18" r:id="rId18"/>
    <sheet name="36320100" sheetId="19" r:id="rId19"/>
    <sheet name="3632" sheetId="20" r:id="rId20"/>
    <sheet name="3633" sheetId="21" r:id="rId21"/>
    <sheet name="3634" sheetId="22" r:id="rId22"/>
    <sheet name="3635" sheetId="23" r:id="rId23"/>
    <sheet name="3636" sheetId="24" r:id="rId24"/>
    <sheet name="3639" sheetId="25" r:id="rId25"/>
    <sheet name="3660" sheetId="26" r:id="rId26"/>
    <sheet name="36750000" sheetId="27" r:id="rId27"/>
    <sheet name="36750100" sheetId="28" r:id="rId28"/>
    <sheet name="36750200" sheetId="29" r:id="rId29"/>
    <sheet name="36750300" sheetId="30" r:id="rId30"/>
    <sheet name="3675" sheetId="31" r:id="rId31"/>
    <sheet name="FD34" sheetId="32" r:id="rId32"/>
  </sheets>
  <definedNames>
    <definedName name="_xlnm._FilterDatabase" localSheetId="0" hidden="1">'30-37'!$AE$1:$AE$102</definedName>
  </definedNames>
  <calcPr fullCalcOnLoad="1"/>
</workbook>
</file>

<file path=xl/sharedStrings.xml><?xml version="1.0" encoding="utf-8"?>
<sst xmlns="http://schemas.openxmlformats.org/spreadsheetml/2006/main" count="7310" uniqueCount="570">
  <si>
    <t>5029000</t>
  </si>
  <si>
    <t>Sonstige periodenfremde Erträge</t>
  </si>
  <si>
    <t>5129000</t>
  </si>
  <si>
    <t>Sonstige periodenfremde Aufwendungen</t>
  </si>
  <si>
    <t>Leist. an Berechtigte</t>
  </si>
  <si>
    <t>Zusch. BISS</t>
  </si>
  <si>
    <t>Zuschusserhöhung freie Träger</t>
  </si>
  <si>
    <t>Partnerschaft, Trennung, Scheidung (Beratungsstelle)</t>
  </si>
  <si>
    <t>4331311</t>
  </si>
  <si>
    <t>Verwaltungsaufgaben nach dem KJHG</t>
  </si>
  <si>
    <t>Verwaltungsaufgaben nach dem UVG</t>
  </si>
  <si>
    <t>Verwaltungsaufgaben nach dem Bundeselterngeldgesetz und dem Elternzeitgesetz</t>
  </si>
  <si>
    <t>Anträge Elterngeld</t>
  </si>
  <si>
    <t>sonstige Verwaltungsaufgaben</t>
  </si>
  <si>
    <t>LEQ-Vereinbarungen ambulant</t>
  </si>
  <si>
    <t>LEQ-Vereinbarungen stationär/teilstationär</t>
  </si>
  <si>
    <t>Zeltplatz Eltze</t>
  </si>
  <si>
    <t>Teilnehmer</t>
  </si>
  <si>
    <t>Belegungstage</t>
  </si>
  <si>
    <t>Diagnostik</t>
  </si>
  <si>
    <t>Beratung und Therapie</t>
  </si>
  <si>
    <t>Prävention und Gruppenangebote</t>
  </si>
  <si>
    <t>Vernetzung und Öffentlichkeitsarbeit</t>
  </si>
  <si>
    <t>Kindertagesstättenfachberatung</t>
  </si>
  <si>
    <t>Erstgespräche</t>
  </si>
  <si>
    <t>Veranstaltungen</t>
  </si>
  <si>
    <t>Leistungen an Berechtigte</t>
  </si>
  <si>
    <t>Zusch. an Betreuungsverein</t>
  </si>
  <si>
    <t>Betriebskostenzusch. an Gem. für Krippenplätze</t>
  </si>
  <si>
    <t>Rückzahlung  Zuw. Sprachförder ung an Gemeinden</t>
  </si>
  <si>
    <t>Betriebskostenzusch. für Krippenplätze</t>
  </si>
  <si>
    <t>Förderung von Kindern in Tagespflege</t>
  </si>
  <si>
    <t>Förderung Tagespflege - Renten versicherungsbeiträge</t>
  </si>
  <si>
    <t>Förderung Tagespflege - Kranke n- u. Pflegevers.</t>
  </si>
  <si>
    <t>Förderung Tagespflege - BGW-Be iträge</t>
  </si>
  <si>
    <t>Förderung von Kindern in Tageseinrichtungen</t>
  </si>
  <si>
    <t>Förderung von Kindern in Tageseinrichtungen (Waldorf kindergärten)</t>
  </si>
  <si>
    <t>Zusch. zur Durchf. von allg. Veranst. der Jugendarbeit</t>
  </si>
  <si>
    <t>Zuschuss für außerschulische Jugendbildung</t>
  </si>
  <si>
    <t>Zusch. an freie Verbände für Erholungspflege</t>
  </si>
  <si>
    <t>Zusch. für Wandern, Fahrten und Lager</t>
  </si>
  <si>
    <t>Zusch. für internationale Jugendbegegnungen</t>
  </si>
  <si>
    <t>Zusch. für Projekt "Südstadt"</t>
  </si>
  <si>
    <t>Maßn. der Erholungspflege</t>
  </si>
  <si>
    <t>Sonst. Leist. für besondere Maßn. der Jugendpflege</t>
  </si>
  <si>
    <t>Zusch. für Beratungsstelle g. sexuellen Mißbrauch v. Kindern</t>
  </si>
  <si>
    <t>Zusch. an Labora für Jugendsozialarbeit</t>
  </si>
  <si>
    <t>Anteilsfinanzierung Jugendwerkstatt</t>
  </si>
  <si>
    <t>Zusch. an Caritas für Jugendsozialarbeit</t>
  </si>
  <si>
    <t>Anteilsfinanzierung Jugendwerk statt LABORA</t>
  </si>
  <si>
    <t>Kofinanzierung Kompetenzagentu r "2. Chance"</t>
  </si>
  <si>
    <t>Kofinanzierung PACE</t>
  </si>
  <si>
    <t>Erzieherischer Kinder- und Jugendschutz</t>
  </si>
  <si>
    <t>Sonst. Leist. für besondere Maßn. der Jugendsozialarbeit</t>
  </si>
  <si>
    <t>Sonst. Leist. für besondere Maßn. des Jugendschutzes</t>
  </si>
  <si>
    <t>Zusch. an Kinderschutzbund</t>
  </si>
  <si>
    <t>Partnerschaft, Trennung, Scheidung</t>
  </si>
  <si>
    <t>Erfüllung der Schulpflicht</t>
  </si>
  <si>
    <t>Gemeinsame Unterbringung von Müttern oder Vätern mit Kind(ern)</t>
  </si>
  <si>
    <t>Erziehungsbeistand, Betreuungshilfen</t>
  </si>
  <si>
    <t>Sozialpädagogische Familienhilfe</t>
  </si>
  <si>
    <t>Vollzeitpflege</t>
  </si>
  <si>
    <t>Intensive sozialpädagogische Betreuung (amb.)</t>
  </si>
  <si>
    <t>Intensive sozialpädagogische Betreuung (stationär)</t>
  </si>
  <si>
    <t>Sonst. Erziehungshilfen</t>
  </si>
  <si>
    <t>Familienpflege</t>
  </si>
  <si>
    <t>Soz. Gruppenarbeit</t>
  </si>
  <si>
    <t>Heimerziehung; Betr. Wohnen</t>
  </si>
  <si>
    <t>Förderung von Kindern und Jgdl.  in Tagesgrupp. (§32)</t>
  </si>
  <si>
    <t>Amb. Eingliederungshilfen für seel. beh. Kinder (§ 35a KJHG)</t>
  </si>
  <si>
    <t>Hilfe für Vollzeitpflege</t>
  </si>
  <si>
    <t>Förd. v. Kindern u. Jgdl. in Tagesgrupp. (§35a)</t>
  </si>
  <si>
    <t>Vorläufige Maßn. zum Schutz v. Kindern und Jugendlichen</t>
  </si>
  <si>
    <t>Stationäre Eingliederungshilfe für seel. beh. minderj. Kinder (§ 35 a KJHG)</t>
  </si>
  <si>
    <t>Stationäre Eingliederungshilfe für seel. beh. vollj. Kinder (§ 35 a KJHG)</t>
  </si>
  <si>
    <t>Labora, Täter-Opfer-Ausgleich</t>
  </si>
  <si>
    <t>Zusch. an Labora für soz. Trainingsk.</t>
  </si>
  <si>
    <t>Adoptions- und Pflegekinderwesen</t>
  </si>
  <si>
    <t>Vormundschaft/Pflegschaft</t>
  </si>
  <si>
    <t>Zusch. an Pro Familia</t>
  </si>
  <si>
    <t>4431300</t>
  </si>
  <si>
    <t>4451110</t>
  </si>
  <si>
    <t>4431270</t>
  </si>
  <si>
    <t>4452142</t>
  </si>
  <si>
    <t>4452140</t>
  </si>
  <si>
    <t>4452141</t>
  </si>
  <si>
    <t>4452143</t>
  </si>
  <si>
    <t>4452144</t>
  </si>
  <si>
    <t>4458800</t>
  </si>
  <si>
    <t>4431370</t>
  </si>
  <si>
    <t>4441120</t>
  </si>
  <si>
    <t>4431180</t>
  </si>
  <si>
    <t>4431160</t>
  </si>
  <si>
    <t>Gerichtskosten</t>
  </si>
  <si>
    <t>Erst. von Aufw. an Land</t>
  </si>
  <si>
    <t>Stellenausschreibungen</t>
  </si>
  <si>
    <t>Erst.nach § 89 SGB VIII (§ 42)</t>
  </si>
  <si>
    <t>Erst. nach § 89 SGB VIII (§33)</t>
  </si>
  <si>
    <t>Erst.nach § 89 SGB VIII (amb.)</t>
  </si>
  <si>
    <t>Erst.nach § 89 SGB VIII (§ 32)</t>
  </si>
  <si>
    <t>Erst.nach  §89 SBG VIII (§34)</t>
  </si>
  <si>
    <t>Erst. zw. Trägern soz. Leistun gen</t>
  </si>
  <si>
    <t>Supervisionskosten</t>
  </si>
  <si>
    <t>Unfallversicherung</t>
  </si>
  <si>
    <t>Fernmeldekosten (Sonderanschlüsse)</t>
  </si>
  <si>
    <t>Portokosten</t>
  </si>
  <si>
    <t>4711010</t>
  </si>
  <si>
    <t>36750000</t>
  </si>
  <si>
    <t>l</t>
  </si>
  <si>
    <t xml:space="preserve"> </t>
  </si>
  <si>
    <t>Abschreibungen auf immaterielle Vermögensgegen- stände aus geleisteten Investitionszuwendungen</t>
  </si>
  <si>
    <t>4811750</t>
  </si>
  <si>
    <t>4811111</t>
  </si>
  <si>
    <t>Sonst. Erst. an den IWB</t>
  </si>
  <si>
    <t>Erstattung Büromaterial</t>
  </si>
  <si>
    <t>Unterhaltung von Ausstattungs- und Ausrüstungsgegenständen</t>
  </si>
  <si>
    <t>Projektkosten</t>
  </si>
  <si>
    <t>Produktionskosten BErzG</t>
  </si>
  <si>
    <t>Ansch. von Geräten, Ausrüstungsgegenständen</t>
  </si>
  <si>
    <t>Betriebsaufwendungen</t>
  </si>
  <si>
    <t>Projekt frühkindliche Bildung und Betreuung</t>
  </si>
  <si>
    <t>4271313</t>
  </si>
  <si>
    <t>4271314</t>
  </si>
  <si>
    <t>4271315</t>
  </si>
  <si>
    <t>4271316</t>
  </si>
  <si>
    <t>4271317</t>
  </si>
  <si>
    <t>4271318</t>
  </si>
  <si>
    <t>Projektkosten "EFi"</t>
  </si>
  <si>
    <t>Projektkosten "Erziehungs- lotsen"</t>
  </si>
  <si>
    <t>Projektkosten "FuN-Baby"</t>
  </si>
  <si>
    <t>Projektkosten "FuN-Familie"</t>
  </si>
  <si>
    <t>Projektkosten "ELBA-Erweiterung"</t>
  </si>
  <si>
    <t>Projektkosten "Griffbereit"</t>
  </si>
  <si>
    <t>Qualifizierung Tagesmütter</t>
  </si>
  <si>
    <t>Stand Berichtsmonat</t>
  </si>
  <si>
    <t>Fälle</t>
  </si>
  <si>
    <t>für FD 32 und 33</t>
  </si>
  <si>
    <t>für FD 34 und 35</t>
  </si>
  <si>
    <t>Bundesausbildungsförderung</t>
  </si>
  <si>
    <t>Verwaltung der Sozialhilfe (USG)</t>
  </si>
  <si>
    <t>Ausgaben für sonstige Maßnahmen</t>
  </si>
  <si>
    <t>Beratungsfälle</t>
  </si>
  <si>
    <t>Budget</t>
  </si>
  <si>
    <t>Unterhaltsvorschuss</t>
  </si>
  <si>
    <t>Verantwortlich: Frau Steinebrunner-Fabian</t>
  </si>
  <si>
    <t>Betreuungsstelle</t>
  </si>
  <si>
    <t>Förderung von Kindern in Tageseinrichtungen und in der Tagespflege</t>
  </si>
  <si>
    <t>Jugendarbeit</t>
  </si>
  <si>
    <t>Jugendsozialarbeit, Erzieherischer Kinder- und Jugendschutz</t>
  </si>
  <si>
    <t>Förderung der Erziehung in der Familie</t>
  </si>
  <si>
    <t>Hilfe zur Erziehung</t>
  </si>
  <si>
    <t>Hilfe für junge Volljährige; Inobhutnahme, Eingliederungshilfe nach § 35 KJHG</t>
  </si>
  <si>
    <t>Fachdienst Jugendamt</t>
  </si>
  <si>
    <t>übrige Hilfen</t>
  </si>
  <si>
    <t>Verwaltung der Jugendhilfe</t>
  </si>
  <si>
    <t>Jugendzeltplätze</t>
  </si>
  <si>
    <t>Erziehungs-, Jugend- und Familienberatungsstellen</t>
  </si>
  <si>
    <t>Beratungsstelle</t>
  </si>
  <si>
    <t>Familien- und Kinderservicebüro</t>
  </si>
  <si>
    <t>Aktionsprogramm Kindertagespflege</t>
  </si>
  <si>
    <t xml:space="preserve">                                               Adoptionsvermittlung, Beistandschaft, Amtspflegschaft und Vormundschaft, Gerichtshilfen</t>
  </si>
  <si>
    <t>Ges.-Hhansatz</t>
  </si>
  <si>
    <t>Mai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</si>
  <si>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</si>
  <si>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</si>
  <si>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</si>
  <si>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</si>
  <si>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</si>
  <si>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</si>
  <si>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</si>
  <si>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</si>
  <si>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</si>
  <si>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</si>
  <si>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</si>
  <si>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</si>
  <si>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Ergebnis</t>
  </si>
  <si>
    <t>Versorgungsrücklage</t>
  </si>
  <si>
    <t>Personalnebenausgaben</t>
  </si>
  <si>
    <t>Aus- und Fortbildung</t>
  </si>
  <si>
    <t>Fachliteratur</t>
  </si>
  <si>
    <t>Fernmeldekosten</t>
  </si>
  <si>
    <t>Reisekosten</t>
  </si>
  <si>
    <t>Mitgliedsbeiträge</t>
  </si>
  <si>
    <t>Stand Ende:</t>
  </si>
  <si>
    <t>Kosten für Dienst-Kfz</t>
  </si>
  <si>
    <t xml:space="preserve">Bereingt.AO-Soll </t>
  </si>
  <si>
    <t>Ber.AO-Soll</t>
  </si>
  <si>
    <t>Plan</t>
  </si>
  <si>
    <t>Leistungsumfang:</t>
  </si>
  <si>
    <t>Erläuterung/Prognose:</t>
  </si>
  <si>
    <t>Produkt:</t>
  </si>
  <si>
    <t>Prognose</t>
  </si>
  <si>
    <t>Budget:</t>
  </si>
  <si>
    <t>Prognose:</t>
  </si>
  <si>
    <t>Dkr</t>
  </si>
  <si>
    <t>Bud</t>
  </si>
  <si>
    <t>SK</t>
  </si>
  <si>
    <t>3811710</t>
  </si>
  <si>
    <t>3461270</t>
  </si>
  <si>
    <t>3481900</t>
  </si>
  <si>
    <t>3482110</t>
  </si>
  <si>
    <t>3484300</t>
  </si>
  <si>
    <t>3148100</t>
  </si>
  <si>
    <t>Produkt</t>
  </si>
  <si>
    <t>Erst. Nebenkostenabrechnungen</t>
  </si>
  <si>
    <t>Vermischte Ertr.</t>
  </si>
  <si>
    <t>Erst. vom Land</t>
  </si>
  <si>
    <t>Erst. von Gem.</t>
  </si>
  <si>
    <t>Erst. Zusch. Mutterschaftsgeld der KK</t>
  </si>
  <si>
    <t>zweckgebundene Spenden von übrigen Bereichen</t>
  </si>
  <si>
    <t>Rückzahlung gewährter Hilfen</t>
  </si>
  <si>
    <t>ordentlich</t>
  </si>
  <si>
    <t>außerordentlich</t>
  </si>
  <si>
    <t>ILV-Erträge</t>
  </si>
  <si>
    <t>Konto</t>
  </si>
  <si>
    <t>4011000</t>
  </si>
  <si>
    <t>4011400</t>
  </si>
  <si>
    <t>4012000</t>
  </si>
  <si>
    <t>4021000</t>
  </si>
  <si>
    <t>4022000</t>
  </si>
  <si>
    <t>4032000</t>
  </si>
  <si>
    <t>4041000</t>
  </si>
  <si>
    <t>4222200</t>
  </si>
  <si>
    <t>4261300</t>
  </si>
  <si>
    <t>4411100</t>
  </si>
  <si>
    <t>4429600</t>
  </si>
  <si>
    <t>4431140</t>
  </si>
  <si>
    <t>4431170</t>
  </si>
  <si>
    <t>4431230</t>
  </si>
  <si>
    <t>4431580</t>
  </si>
  <si>
    <t>4441190</t>
  </si>
  <si>
    <t>4711020</t>
  </si>
  <si>
    <t>4711700</t>
  </si>
  <si>
    <t>4711800</t>
  </si>
  <si>
    <t>4721200</t>
  </si>
  <si>
    <t>4811120</t>
  </si>
  <si>
    <t>4811180</t>
  </si>
  <si>
    <t>4811290</t>
  </si>
  <si>
    <t>4811710</t>
  </si>
  <si>
    <t>4811730</t>
  </si>
  <si>
    <t>4811740</t>
  </si>
  <si>
    <t>Dienstaufwendungen für Beamte</t>
  </si>
  <si>
    <t>Dienstaufwendungen für Arbeitnehmer</t>
  </si>
  <si>
    <t>Versorgungsbeiträge für Beamte</t>
  </si>
  <si>
    <t>Versorgungsbeiträge für Arbeitnehmer</t>
  </si>
  <si>
    <t>Sozialversicherungsbeiträge für Arbeitnehmer</t>
  </si>
  <si>
    <t>Beihilfen und Unterstützungs- leistungen für Beschäftigte</t>
  </si>
  <si>
    <t>Anschaffung von Geräten und Ausrüstungsgegenständen</t>
  </si>
  <si>
    <t>Geschäftsaufw.</t>
  </si>
  <si>
    <t>Künstlersozialabgabe u. ä.</t>
  </si>
  <si>
    <t>Abschreibungen auf übrige immaterielle Ver- mögensgegenstände</t>
  </si>
  <si>
    <t>Abschreibungen auf Betriebs- und Geschäfts- ausstattung</t>
  </si>
  <si>
    <t>Auflösung von Sammelposten</t>
  </si>
  <si>
    <t>Sonstige Abschreibungen auf Forderungen</t>
  </si>
  <si>
    <t>Erst. Pers.kost.ant. an Budget 18 ATZ</t>
  </si>
  <si>
    <t>Erstattungen an -EDV-</t>
  </si>
  <si>
    <t>Mietaufwendungen an IWB</t>
  </si>
  <si>
    <t>Nebenkostenaufwendungen an IWB</t>
  </si>
  <si>
    <t>Erst. Handwerker an IWB</t>
  </si>
  <si>
    <t>Personal</t>
  </si>
  <si>
    <t>Sachaufwand</t>
  </si>
  <si>
    <t>Transferaufwand</t>
  </si>
  <si>
    <t>sonstige</t>
  </si>
  <si>
    <t xml:space="preserve">außerordentlich </t>
  </si>
  <si>
    <t>ILV-Aufwand</t>
  </si>
  <si>
    <t>5119100</t>
  </si>
  <si>
    <t>5025000</t>
  </si>
  <si>
    <t>5041000</t>
  </si>
  <si>
    <t>5131000</t>
  </si>
  <si>
    <t>5322000</t>
  </si>
  <si>
    <t>5325000</t>
  </si>
  <si>
    <t>5399800</t>
  </si>
  <si>
    <t>5399900</t>
  </si>
  <si>
    <t>Skontoaufwand</t>
  </si>
  <si>
    <t>Erträge aus abgeschriebenen Forderungen</t>
  </si>
  <si>
    <t>Zuschreibungen aus der Werterhöhung von Vermögensgegenständen</t>
  </si>
  <si>
    <t>Außerplanmäßige Abschreibungen auf Sachvermögen</t>
  </si>
  <si>
    <t>Aufw. RBW - bewegl. VG (AK/HK über 1.000 €)</t>
  </si>
  <si>
    <t>Aufw. RBW - immaterielle VG</t>
  </si>
  <si>
    <t>Skontoertrag</t>
  </si>
  <si>
    <t>Sonstige Erträge</t>
  </si>
  <si>
    <t>Prognose OE 51</t>
  </si>
  <si>
    <t>ER</t>
  </si>
  <si>
    <t>SA</t>
  </si>
  <si>
    <t>AU</t>
  </si>
  <si>
    <t>Typ</t>
  </si>
  <si>
    <t>Prüfung Produktkonto</t>
  </si>
  <si>
    <t>Tap</t>
  </si>
  <si>
    <t>3213100</t>
  </si>
  <si>
    <t>3211100</t>
  </si>
  <si>
    <t>3215100</t>
  </si>
  <si>
    <t>3561130</t>
  </si>
  <si>
    <t>3211306</t>
  </si>
  <si>
    <t>Erträge</t>
  </si>
  <si>
    <t>Aufwendungen</t>
  </si>
  <si>
    <t>3482441</t>
  </si>
  <si>
    <t>3482443</t>
  </si>
  <si>
    <t>3482444</t>
  </si>
  <si>
    <t>3482440</t>
  </si>
  <si>
    <t>3482442</t>
  </si>
  <si>
    <t>Erst. nach §89 SGB VIII (amb.)</t>
  </si>
  <si>
    <t>Erst. nach §89 SGB VIII (§32)</t>
  </si>
  <si>
    <t>Erst. nach §89 SGB VIII (§34)</t>
  </si>
  <si>
    <t>Erst. nach §89 SGB VIII (§33)</t>
  </si>
  <si>
    <t>Erst. nach §89 SGB VIII (§42)</t>
  </si>
  <si>
    <t>3480100</t>
  </si>
  <si>
    <t>noch anzulegen</t>
  </si>
  <si>
    <t>0340</t>
  </si>
  <si>
    <t>34</t>
  </si>
  <si>
    <t>34101000</t>
  </si>
  <si>
    <t>3211120</t>
  </si>
  <si>
    <t>3215102</t>
  </si>
  <si>
    <t>34301000</t>
  </si>
  <si>
    <t>3311180</t>
  </si>
  <si>
    <t>36101000</t>
  </si>
  <si>
    <t>3141190</t>
  </si>
  <si>
    <t>3212100</t>
  </si>
  <si>
    <t>3215500</t>
  </si>
  <si>
    <t>3481903</t>
  </si>
  <si>
    <t>3488230</t>
  </si>
  <si>
    <t>36201000</t>
  </si>
  <si>
    <t>3140100</t>
  </si>
  <si>
    <t>3146000</t>
  </si>
  <si>
    <t>3211125</t>
  </si>
  <si>
    <t>36310000</t>
  </si>
  <si>
    <t>3482302</t>
  </si>
  <si>
    <t>3482303</t>
  </si>
  <si>
    <t>3482304</t>
  </si>
  <si>
    <t>36320000</t>
  </si>
  <si>
    <t>36330000</t>
  </si>
  <si>
    <t>3211110</t>
  </si>
  <si>
    <t>3211126</t>
  </si>
  <si>
    <t>3211303</t>
  </si>
  <si>
    <t>3212200</t>
  </si>
  <si>
    <t>3222100</t>
  </si>
  <si>
    <t>3222300</t>
  </si>
  <si>
    <t>3222400</t>
  </si>
  <si>
    <t>3222500</t>
  </si>
  <si>
    <t>3223100</t>
  </si>
  <si>
    <t>3223200</t>
  </si>
  <si>
    <t>3223300</t>
  </si>
  <si>
    <t>3583119</t>
  </si>
  <si>
    <t>36340000</t>
  </si>
  <si>
    <t>3211130</t>
  </si>
  <si>
    <t>3211140</t>
  </si>
  <si>
    <t>3211150</t>
  </si>
  <si>
    <t>3211160</t>
  </si>
  <si>
    <t>3221200</t>
  </si>
  <si>
    <t>3221300</t>
  </si>
  <si>
    <t>3221400</t>
  </si>
  <si>
    <t>36390000</t>
  </si>
  <si>
    <t>3311100</t>
  </si>
  <si>
    <t>3311190</t>
  </si>
  <si>
    <t>3461320</t>
  </si>
  <si>
    <t>3481400</t>
  </si>
  <si>
    <t>36601000</t>
  </si>
  <si>
    <t>3321160</t>
  </si>
  <si>
    <t>36750100</t>
  </si>
  <si>
    <t>36750200</t>
  </si>
  <si>
    <t>3481810</t>
  </si>
  <si>
    <t>3481901</t>
  </si>
  <si>
    <t>36750300</t>
  </si>
  <si>
    <t>3488000</t>
  </si>
  <si>
    <t>41404000</t>
  </si>
  <si>
    <t>Unterhaltsvorschussleistungen</t>
  </si>
  <si>
    <t>Unterstützung des Vormundschaftsgerichts</t>
  </si>
  <si>
    <t>Unterbringungen nach dem BGB</t>
  </si>
  <si>
    <t>Eigene Betreuungen</t>
  </si>
  <si>
    <t>Beratungen</t>
  </si>
  <si>
    <t>Beglaubigungen von Vorsorgevollmachten</t>
  </si>
  <si>
    <t>Personen</t>
  </si>
  <si>
    <t>außerschulische Jugendbildung</t>
  </si>
  <si>
    <t>fremde Maßnahmen</t>
  </si>
  <si>
    <t>fremde Teilnehmer</t>
  </si>
  <si>
    <t>eigene Maßnahmen</t>
  </si>
  <si>
    <t>Kinder und Jugenderholung</t>
  </si>
  <si>
    <t>Teilnehmertage Individualförderung</t>
  </si>
  <si>
    <t>Internationale Jugendarbeit</t>
  </si>
  <si>
    <t>Maßnahmen</t>
  </si>
  <si>
    <t xml:space="preserve">Teilnehmer </t>
  </si>
  <si>
    <t>sonstige Jugendarbeit</t>
  </si>
  <si>
    <t>Jugendsozialarbeit</t>
  </si>
  <si>
    <t>belegte Plätze Jugendwerkstätten</t>
  </si>
  <si>
    <t>Jugendschutzkontrollen</t>
  </si>
  <si>
    <t>Allgemeine Förderung der Erziehung in der Familie</t>
  </si>
  <si>
    <t>Beratungen nach SGB VIII</t>
  </si>
  <si>
    <t>Kooperationen im Vorfeld von § 27 SGB VIII</t>
  </si>
  <si>
    <t>Beratungen in Fragen der Partnerschafr, Trennung und Scheidung</t>
  </si>
  <si>
    <t>sowie Beratung und Unterstützung bei der Ausübung der Personensorge</t>
  </si>
  <si>
    <t>gemeinsame Unterbringung von Müttern oder Vätern mit ihren Kindern</t>
  </si>
  <si>
    <t>Hilfepläne</t>
  </si>
  <si>
    <t>aufsuchende Erziehungsberatung (institutionelle Beratung)</t>
  </si>
  <si>
    <t>Unterstützung bei notwendiger Unterbringung zur Erfüllung der Schulpflicht</t>
  </si>
  <si>
    <t>andere Hilfen zur Erziehung</t>
  </si>
  <si>
    <t>soziale Gruppenarbeit</t>
  </si>
  <si>
    <t>Erziehungsbeistand, Betreuungshelfer, IAB</t>
  </si>
  <si>
    <t>sozialpädagogische Familienhilfe</t>
  </si>
  <si>
    <t>Erziehung in einer Tagesgruppe</t>
  </si>
  <si>
    <t>Vollzeitpflege (ohne junge Volljährige)</t>
  </si>
  <si>
    <t>Heimerziehung (ohne junge Volljährige)</t>
  </si>
  <si>
    <t>intensive sozialpädagogische Einzelbetreuung</t>
  </si>
  <si>
    <t>Hilfe für junge Volljährige</t>
  </si>
  <si>
    <t>vorläufige Maßnahmen zum Schutz von Kindern und Jugendlichen</t>
  </si>
  <si>
    <t>3461150</t>
  </si>
  <si>
    <t>Ersatzleist. von Versicherungen</t>
  </si>
  <si>
    <t>4431231</t>
  </si>
  <si>
    <t>4441000</t>
  </si>
  <si>
    <t>Steuern, Versicherungen, Schadensfälle</t>
  </si>
  <si>
    <t>5012000</t>
  </si>
  <si>
    <t>Empfangene Schadensersatz- leistungen u.ä.</t>
  </si>
  <si>
    <t>5132200</t>
  </si>
  <si>
    <t>5316100</t>
  </si>
  <si>
    <t>Außerplanmäßige Aufw. für immaterielle VG-geleistetete Investitionszuwendungen</t>
  </si>
  <si>
    <t>Aufwendungen für immaterielle VG-geleistete Zuwendungen</t>
  </si>
  <si>
    <t>Eingliederungshilfe für seelisch behinderte Kinder und Jugendliche</t>
  </si>
  <si>
    <t>Mitwirkung in Verfahren vor den Vormundschafts- und Familiengerichten</t>
  </si>
  <si>
    <t>Berichte Vormundschaftsgericht</t>
  </si>
  <si>
    <t>familiengerichtliche Maßnahmen nach § 8 a SGB VIII</t>
  </si>
  <si>
    <t>Adoptionsvermittlung</t>
  </si>
  <si>
    <t xml:space="preserve">Beratungen  </t>
  </si>
  <si>
    <t>Verwandtenadoptionen, abgeschlossene Fälle</t>
  </si>
  <si>
    <t>Fremdadoptionen, abgeschlossene Fälle</t>
  </si>
  <si>
    <t>Mitwirkung in Verfahren nach dem Jugendgerichtsgesetz</t>
  </si>
  <si>
    <t>abgelaufene Monate</t>
  </si>
  <si>
    <t>folgende Monate</t>
  </si>
  <si>
    <t>kommende Buchungen linear</t>
  </si>
  <si>
    <t>kommende Buchungen manuell</t>
  </si>
  <si>
    <t xml:space="preserve"> abweichende Prognose FD</t>
  </si>
  <si>
    <t>Berichte Jugendgerichtshilfe</t>
  </si>
  <si>
    <t>Amtspflegschaft, Amtsvormundschaft, Beistandschaft</t>
  </si>
  <si>
    <t>Beistandschaften</t>
  </si>
  <si>
    <t>Vormundschaften</t>
  </si>
  <si>
    <t>Ergänzungpflegschaften</t>
  </si>
  <si>
    <t>Gelgendmachung von Unterhalsansprüchen</t>
  </si>
  <si>
    <t>Beurkundungen</t>
  </si>
  <si>
    <t>Leist. Dritter, Leist. von Sozialleistungsträgern</t>
  </si>
  <si>
    <t>Kostenbeiträge und Aufwendungsersatz, Kostenersatz</t>
  </si>
  <si>
    <t>Bußgelder</t>
  </si>
  <si>
    <t>Leistungen Dritter, übergeleit ete Unterhaltsansprüche</t>
  </si>
  <si>
    <t>Projekt "Stark von Anfang an"</t>
  </si>
  <si>
    <t>Erstattungen vom Bund</t>
  </si>
  <si>
    <t>Ersatzleist. von Dritten</t>
  </si>
  <si>
    <t>Erstattung von UVG-Leistungen</t>
  </si>
  <si>
    <t>Beglaubigungsgeb.</t>
  </si>
  <si>
    <t>Zuw. für Sprachförderung im Elementarbereich</t>
  </si>
  <si>
    <t>Ersatzleist. für Tagespflege</t>
  </si>
  <si>
    <t>Erst. von Kindergartengeb.</t>
  </si>
  <si>
    <t>Erst. Land Betriebskosten Tage spflege</t>
  </si>
  <si>
    <t>Erst. Sprachförderung übriger Bereich</t>
  </si>
  <si>
    <t>Zuw. EU-Aktionsprogramm JUGEND</t>
  </si>
  <si>
    <t>Zuschüsse für laufende Zwecke von sonstigen öffentl. Sonderrechnungen</t>
  </si>
  <si>
    <t>Abschreibungen, Zinsen</t>
  </si>
  <si>
    <t>Teilnehmerbeiträge für Fortbil dungen</t>
  </si>
  <si>
    <t>Anteilsfinanzierung Jugendwerk statt Caritas</t>
  </si>
  <si>
    <t>Anteilsfinanzierung Jugendwerk statt Labora</t>
  </si>
  <si>
    <t>Anteilsfinanzierung PACE</t>
  </si>
  <si>
    <t>Erst. von Leist. von Unterhaltspfl. außerhalb von Einrichtungen</t>
  </si>
  <si>
    <t>Erst. v. Leistungen v. Unterha ltspfl. außerh. von Einrichtun gen (p.-r.)</t>
  </si>
  <si>
    <t>Ersatzleist. für Tagesgruppen (§ 35 a)</t>
  </si>
  <si>
    <t>Ersatzleist. für Tagesgruppen</t>
  </si>
  <si>
    <t>Leist. Dritter, Kostenbeiträge</t>
  </si>
  <si>
    <t>Leist. Dritter, Kostenbeiträge (§ 35)</t>
  </si>
  <si>
    <t>Leist. Dritter, Kostenbeiträge (§ 35 a)</t>
  </si>
  <si>
    <t>Leist. Dritter, übergel. Unterhaltsansp. g. bürgerl.-rechtl. Verpfl.</t>
  </si>
  <si>
    <t>Ersatz von Sozialleist. in Einrichtungen</t>
  </si>
  <si>
    <t>Ersatz von Sozialleist. in Einrichtungen (§ 35)</t>
  </si>
  <si>
    <t>Ersatz von Sozialleist. in Einrichtungen (§ 35 a)</t>
  </si>
  <si>
    <t>Pausch. Restebereinigung FD 34</t>
  </si>
  <si>
    <t>Erst. von Leist. von Unterhaltspfl. (priv.)</t>
  </si>
  <si>
    <t>Erst. von Leist. von Kostenbeitragspfl. öffentl.-rechtl. (§ 41)</t>
  </si>
  <si>
    <t>Erst. von Leist. von Kostenbeitragspfl. öffentl.-rechtl. (§ 35 a)</t>
  </si>
  <si>
    <t>Erst. von Leist. von Kostenbeitragspfl. öffentl.-rechtl. (§ 42)</t>
  </si>
  <si>
    <t>Erst. von Sozialleist. (§ 41)</t>
  </si>
  <si>
    <t>Erst. von Sozialleist. (§ 35 a)</t>
  </si>
  <si>
    <t>Erst. von Sozialleist. (§ 42)</t>
  </si>
  <si>
    <t>Verwaltungsgebühren</t>
  </si>
  <si>
    <t>Abschlussentg.</t>
  </si>
  <si>
    <t>Rückzahlung Aus- und Fortbildung</t>
  </si>
  <si>
    <t>Ausgleich Verwaltungsk. Elterngeld</t>
  </si>
  <si>
    <t>Benutzungsentg.</t>
  </si>
  <si>
    <t>Erstattung Land Projekt Qualifizierung Tagesmütter</t>
  </si>
  <si>
    <t>Erst. vom Land Projekt frühkin dl. Bildung und Betreuung</t>
  </si>
  <si>
    <t>Erträge aus Kostenerstattung Kostenumlage von übrigen Bereichen</t>
  </si>
  <si>
    <t>3811200</t>
  </si>
  <si>
    <t>3811210</t>
  </si>
  <si>
    <t>3811220</t>
  </si>
  <si>
    <t>3811580</t>
  </si>
  <si>
    <t>3811120</t>
  </si>
  <si>
    <t>Anteilsfinanzierung Jugendwerkstatt Caritas</t>
  </si>
  <si>
    <t>Anteilsfinanzierung Jugendwerkstatt Labora</t>
  </si>
  <si>
    <t>Kofinanzierung Kompetenzagentur</t>
  </si>
  <si>
    <t>Erst. Anteil Personalkosten für ATZ</t>
  </si>
  <si>
    <t>lang</t>
  </si>
  <si>
    <t>24203000</t>
  </si>
  <si>
    <t>31191000</t>
  </si>
  <si>
    <t>4221100</t>
  </si>
  <si>
    <t>4271312</t>
  </si>
  <si>
    <t>4271710</t>
  </si>
  <si>
    <t>4222100</t>
  </si>
  <si>
    <t>4271160</t>
  </si>
  <si>
    <t>4271311</t>
  </si>
  <si>
    <t>4271350</t>
  </si>
  <si>
    <t>Anträge</t>
  </si>
  <si>
    <t>Schüler-BAföG</t>
  </si>
  <si>
    <t>Unterhaltssicherung</t>
  </si>
  <si>
    <t>Mitarbeiterfortbildung</t>
  </si>
  <si>
    <t>4339900</t>
  </si>
  <si>
    <t>4318440</t>
  </si>
  <si>
    <t>4318680</t>
  </si>
  <si>
    <t>Erträge:</t>
  </si>
  <si>
    <t>Aufwendungen:</t>
  </si>
  <si>
    <t>4339271</t>
  </si>
  <si>
    <t>4318170</t>
  </si>
  <si>
    <t>4312100</t>
  </si>
  <si>
    <t>4312110</t>
  </si>
  <si>
    <t>4318430</t>
  </si>
  <si>
    <t>4331210</t>
  </si>
  <si>
    <t>4331211</t>
  </si>
  <si>
    <t>4331212</t>
  </si>
  <si>
    <t>4331213</t>
  </si>
  <si>
    <t>4332220</t>
  </si>
  <si>
    <t>4332221</t>
  </si>
  <si>
    <t>4318190</t>
  </si>
  <si>
    <t>4318271</t>
  </si>
  <si>
    <t>4318320</t>
  </si>
  <si>
    <t>4318490</t>
  </si>
  <si>
    <t>4318560</t>
  </si>
  <si>
    <t>4318590</t>
  </si>
  <si>
    <t>4331190</t>
  </si>
  <si>
    <t>4331340</t>
  </si>
  <si>
    <t>4318200</t>
  </si>
  <si>
    <t>4318330</t>
  </si>
  <si>
    <t>4318420</t>
  </si>
  <si>
    <t>4318460</t>
  </si>
  <si>
    <t>4318471</t>
  </si>
  <si>
    <t>4318480</t>
  </si>
  <si>
    <t>4318481</t>
  </si>
  <si>
    <t>4318580</t>
  </si>
  <si>
    <t>4318611</t>
  </si>
  <si>
    <t>4331200</t>
  </si>
  <si>
    <t>4331350</t>
  </si>
  <si>
    <t>4331360</t>
  </si>
  <si>
    <t>4318340</t>
  </si>
  <si>
    <t>4331310</t>
  </si>
  <si>
    <t>4331331</t>
  </si>
  <si>
    <t>4332170</t>
  </si>
  <si>
    <t>4331220</t>
  </si>
  <si>
    <t>4331240</t>
  </si>
  <si>
    <t>4331250</t>
  </si>
  <si>
    <t>4331270</t>
  </si>
  <si>
    <t>4331280</t>
  </si>
  <si>
    <t>4331290</t>
  </si>
  <si>
    <t>4331300</t>
  </si>
  <si>
    <t>4331330</t>
  </si>
  <si>
    <t>4332180</t>
  </si>
  <si>
    <t>4332190</t>
  </si>
  <si>
    <t>4331260</t>
  </si>
  <si>
    <t>4331370</t>
  </si>
  <si>
    <t>4332191</t>
  </si>
  <si>
    <t>4332200</t>
  </si>
  <si>
    <t>4332209</t>
  </si>
  <si>
    <t>4332210</t>
  </si>
  <si>
    <t>36350000</t>
  </si>
  <si>
    <t>4318540</t>
  </si>
  <si>
    <t>4318670</t>
  </si>
  <si>
    <t>4331230</t>
  </si>
  <si>
    <t>4331231</t>
  </si>
  <si>
    <t>36360000</t>
  </si>
  <si>
    <t>4318630</t>
  </si>
  <si>
    <t>36320100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</si>
</sst>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"/>
    <numFmt numFmtId="173" formatCode="#,##0;[Red]\-#,##0"/>
    <numFmt numFmtId="174" formatCode="#,##0_ ;[Red]\-#,##0\ "/>
    <numFmt numFmtId="175" formatCode="d/m/yyyy"/>
    <numFmt numFmtId="176" formatCode="#,##0.0"/>
    <numFmt numFmtId="177" formatCode="#,##0.00_ ;[Red]\-#,##0.00\ 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48"/>
      <name val="Arial"/>
      <family val="2"/>
    </font>
    <font>
      <sz val="9.5"/>
      <name val="Arial"/>
      <family val="0"/>
    </font>
    <font>
      <sz val="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0"/>
    </font>
    <font>
      <b/>
      <sz val="28"/>
      <color indexed="10"/>
      <name val="Wingdings"/>
      <family val="0"/>
    </font>
    <font>
      <b/>
      <sz val="28"/>
      <color indexed="13"/>
      <name val="Wingdings"/>
      <family val="0"/>
    </font>
    <font>
      <b/>
      <sz val="28"/>
      <color indexed="11"/>
      <name val="Wingdings"/>
      <family val="0"/>
    </font>
    <font>
      <i/>
      <sz val="8"/>
      <name val="Arial"/>
      <family val="2"/>
    </font>
    <font>
      <b/>
      <sz val="7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72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73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2" borderId="0" xfId="0" applyNumberFormat="1" applyFill="1" applyBorder="1" applyAlignment="1">
      <alignment/>
    </xf>
    <xf numFmtId="0" fontId="0" fillId="2" borderId="3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1" fontId="11" fillId="4" borderId="1" xfId="0" applyNumberFormat="1" applyFont="1" applyFill="1" applyBorder="1" applyAlignment="1">
      <alignment horizontal="centerContinuous"/>
    </xf>
    <xf numFmtId="4" fontId="0" fillId="3" borderId="5" xfId="0" applyNumberForma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Continuous"/>
    </xf>
    <xf numFmtId="4" fontId="0" fillId="2" borderId="3" xfId="0" applyNumberForma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Continuous"/>
    </xf>
    <xf numFmtId="4" fontId="0" fillId="5" borderId="0" xfId="0" applyNumberFormat="1" applyFill="1" applyBorder="1" applyAlignment="1">
      <alignment/>
    </xf>
    <xf numFmtId="4" fontId="0" fillId="3" borderId="3" xfId="0" applyNumberForma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175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4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4" fontId="0" fillId="0" borderId="6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Alignment="1" quotePrefix="1">
      <alignment horizontal="left"/>
    </xf>
    <xf numFmtId="4" fontId="6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Continuous"/>
    </xf>
    <xf numFmtId="3" fontId="6" fillId="0" borderId="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5" fillId="0" borderId="0" xfId="16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0" fillId="6" borderId="8" xfId="0" applyNumberFormat="1" applyFill="1" applyBorder="1" applyAlignment="1">
      <alignment/>
    </xf>
    <xf numFmtId="4" fontId="0" fillId="6" borderId="8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4" fontId="0" fillId="6" borderId="8" xfId="0" applyNumberFormat="1" applyFont="1" applyFill="1" applyBorder="1" applyAlignment="1">
      <alignment/>
    </xf>
    <xf numFmtId="0" fontId="0" fillId="5" borderId="8" xfId="0" applyFill="1" applyBorder="1" applyAlignment="1">
      <alignment horizontal="center" wrapText="1"/>
    </xf>
    <xf numFmtId="4" fontId="0" fillId="5" borderId="3" xfId="0" applyNumberFormat="1" applyFill="1" applyBorder="1" applyAlignment="1">
      <alignment horizontal="center" wrapText="1"/>
    </xf>
    <xf numFmtId="4" fontId="4" fillId="7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Continuous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1" xfId="0" applyFill="1" applyBorder="1" applyAlignment="1">
      <alignment/>
    </xf>
    <xf numFmtId="173" fontId="6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0" fillId="4" borderId="10" xfId="0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0" fontId="0" fillId="4" borderId="0" xfId="0" applyFont="1" applyFill="1" applyAlignment="1" quotePrefix="1">
      <alignment horizontal="left"/>
    </xf>
    <xf numFmtId="0" fontId="6" fillId="8" borderId="0" xfId="0" applyFont="1" applyFill="1" applyAlignment="1" quotePrefix="1">
      <alignment horizontal="left"/>
    </xf>
    <xf numFmtId="0" fontId="0" fillId="8" borderId="0" xfId="0" applyFont="1" applyFill="1" applyAlignment="1" quotePrefix="1">
      <alignment horizontal="left"/>
    </xf>
    <xf numFmtId="0" fontId="6" fillId="8" borderId="0" xfId="0" applyFont="1" applyFill="1" applyAlignment="1">
      <alignment/>
    </xf>
    <xf numFmtId="3" fontId="0" fillId="6" borderId="8" xfId="0" applyNumberForma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centerContinuous"/>
    </xf>
    <xf numFmtId="3" fontId="6" fillId="0" borderId="1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0" fillId="4" borderId="21" xfId="0" applyFill="1" applyBorder="1" applyAlignment="1">
      <alignment horizontal="center"/>
    </xf>
    <xf numFmtId="3" fontId="5" fillId="9" borderId="22" xfId="0" applyNumberFormat="1" applyFont="1" applyFill="1" applyBorder="1" applyAlignment="1">
      <alignment/>
    </xf>
    <xf numFmtId="3" fontId="5" fillId="9" borderId="23" xfId="0" applyNumberFormat="1" applyFont="1" applyFill="1" applyBorder="1" applyAlignment="1">
      <alignment/>
    </xf>
    <xf numFmtId="3" fontId="5" fillId="9" borderId="24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5" fillId="9" borderId="27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0" fontId="0" fillId="9" borderId="24" xfId="0" applyFill="1" applyBorder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22" fillId="10" borderId="24" xfId="0" applyFont="1" applyFill="1" applyBorder="1" applyAlignment="1">
      <alignment horizontal="right"/>
    </xf>
    <xf numFmtId="3" fontId="22" fillId="10" borderId="24" xfId="0" applyNumberFormat="1" applyFont="1" applyFill="1" applyBorder="1" applyAlignment="1">
      <alignment/>
    </xf>
    <xf numFmtId="3" fontId="22" fillId="10" borderId="27" xfId="0" applyNumberFormat="1" applyFont="1" applyFill="1" applyBorder="1" applyAlignment="1">
      <alignment/>
    </xf>
    <xf numFmtId="3" fontId="22" fillId="10" borderId="22" xfId="0" applyNumberFormat="1" applyFont="1" applyFill="1" applyBorder="1" applyAlignment="1">
      <alignment/>
    </xf>
    <xf numFmtId="3" fontId="22" fillId="10" borderId="23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4" fontId="0" fillId="0" borderId="28" xfId="0" applyNumberFormat="1" applyFont="1" applyBorder="1" applyAlignment="1">
      <alignment/>
    </xf>
    <xf numFmtId="0" fontId="4" fillId="3" borderId="1" xfId="0" applyFont="1" applyFill="1" applyBorder="1" applyAlignment="1">
      <alignment horizontal="centerContinuous"/>
    </xf>
    <xf numFmtId="4" fontId="6" fillId="0" borderId="28" xfId="0" applyNumberFormat="1" applyFont="1" applyBorder="1" applyAlignment="1">
      <alignment/>
    </xf>
    <xf numFmtId="0" fontId="4" fillId="5" borderId="8" xfId="0" applyFont="1" applyFill="1" applyBorder="1" applyAlignment="1">
      <alignment horizontal="left"/>
    </xf>
    <xf numFmtId="4" fontId="4" fillId="5" borderId="3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5" borderId="24" xfId="0" applyFill="1" applyBorder="1" applyAlignment="1">
      <alignment/>
    </xf>
    <xf numFmtId="3" fontId="5" fillId="5" borderId="24" xfId="0" applyNumberFormat="1" applyFont="1" applyFill="1" applyBorder="1" applyAlignment="1">
      <alignment/>
    </xf>
    <xf numFmtId="3" fontId="5" fillId="5" borderId="27" xfId="0" applyNumberFormat="1" applyFont="1" applyFill="1" applyBorder="1" applyAlignment="1">
      <alignment/>
    </xf>
    <xf numFmtId="3" fontId="5" fillId="5" borderId="22" xfId="0" applyNumberFormat="1" applyFont="1" applyFill="1" applyBorder="1" applyAlignment="1">
      <alignment/>
    </xf>
    <xf numFmtId="3" fontId="5" fillId="5" borderId="23" xfId="0" applyNumberFormat="1" applyFont="1" applyFill="1" applyBorder="1" applyAlignment="1">
      <alignment/>
    </xf>
    <xf numFmtId="0" fontId="22" fillId="7" borderId="24" xfId="0" applyFont="1" applyFill="1" applyBorder="1" applyAlignment="1">
      <alignment horizontal="right"/>
    </xf>
    <xf numFmtId="3" fontId="22" fillId="7" borderId="24" xfId="0" applyNumberFormat="1" applyFont="1" applyFill="1" applyBorder="1" applyAlignment="1">
      <alignment/>
    </xf>
    <xf numFmtId="3" fontId="22" fillId="10" borderId="29" xfId="0" applyNumberFormat="1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6" fillId="10" borderId="0" xfId="0" applyFont="1" applyFill="1" applyAlignment="1">
      <alignment horizontal="left"/>
    </xf>
    <xf numFmtId="3" fontId="22" fillId="7" borderId="27" xfId="0" applyNumberFormat="1" applyFont="1" applyFill="1" applyBorder="1" applyAlignment="1">
      <alignment/>
    </xf>
    <xf numFmtId="3" fontId="22" fillId="7" borderId="22" xfId="0" applyNumberFormat="1" applyFont="1" applyFill="1" applyBorder="1" applyAlignment="1">
      <alignment/>
    </xf>
    <xf numFmtId="3" fontId="22" fillId="7" borderId="2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4" fontId="4" fillId="7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4" fontId="0" fillId="0" borderId="0" xfId="0" applyNumberForma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3" fontId="22" fillId="7" borderId="15" xfId="0" applyNumberFormat="1" applyFont="1" applyFill="1" applyBorder="1" applyAlignment="1">
      <alignment/>
    </xf>
    <xf numFmtId="3" fontId="22" fillId="10" borderId="15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4" fontId="0" fillId="0" borderId="0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10" borderId="0" xfId="0" applyFont="1" applyFill="1" applyAlignment="1" quotePrefix="1">
      <alignment horizontal="left"/>
    </xf>
    <xf numFmtId="1" fontId="0" fillId="10" borderId="0" xfId="0" applyNumberFormat="1" applyFill="1" applyBorder="1" applyAlignment="1">
      <alignment/>
    </xf>
    <xf numFmtId="4" fontId="0" fillId="10" borderId="0" xfId="0" applyNumberFormat="1" applyFont="1" applyFill="1" applyAlignment="1">
      <alignment/>
    </xf>
    <xf numFmtId="177" fontId="0" fillId="10" borderId="28" xfId="0" applyNumberFormat="1" applyFont="1" applyFill="1" applyBorder="1" applyAlignment="1">
      <alignment/>
    </xf>
    <xf numFmtId="4" fontId="0" fillId="10" borderId="0" xfId="0" applyNumberFormat="1" applyFill="1" applyBorder="1" applyAlignment="1">
      <alignment/>
    </xf>
    <xf numFmtId="4" fontId="0" fillId="10" borderId="28" xfId="0" applyNumberFormat="1" applyFont="1" applyFill="1" applyBorder="1" applyAlignment="1">
      <alignment/>
    </xf>
    <xf numFmtId="4" fontId="0" fillId="1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 wrapText="1"/>
    </xf>
    <xf numFmtId="14" fontId="0" fillId="0" borderId="0" xfId="0" applyNumberFormat="1" applyFill="1" applyBorder="1" applyAlignment="1">
      <alignment/>
    </xf>
    <xf numFmtId="4" fontId="0" fillId="6" borderId="0" xfId="0" applyNumberFormat="1" applyFill="1" applyBorder="1" applyAlignment="1">
      <alignment horizontal="center"/>
    </xf>
    <xf numFmtId="4" fontId="0" fillId="6" borderId="0" xfId="0" applyNumberFormat="1" applyFont="1" applyFill="1" applyAlignment="1">
      <alignment/>
    </xf>
    <xf numFmtId="4" fontId="0" fillId="0" borderId="0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73" fontId="1" fillId="0" borderId="3" xfId="0" applyNumberFormat="1" applyFont="1" applyFill="1" applyBorder="1" applyAlignment="1">
      <alignment horizontal="center"/>
    </xf>
    <xf numFmtId="173" fontId="1" fillId="0" borderId="5" xfId="0" applyNumberFormat="1" applyFont="1" applyFill="1" applyBorder="1" applyAlignment="1">
      <alignment horizontal="center"/>
    </xf>
    <xf numFmtId="173" fontId="1" fillId="0" borderId="21" xfId="0" applyNumberFormat="1" applyFont="1" applyFill="1" applyBorder="1" applyAlignment="1">
      <alignment horizontal="center"/>
    </xf>
    <xf numFmtId="173" fontId="1" fillId="0" borderId="31" xfId="0" applyNumberFormat="1" applyFont="1" applyFill="1" applyBorder="1" applyAlignment="1">
      <alignment horizontal="center"/>
    </xf>
    <xf numFmtId="173" fontId="1" fillId="0" borderId="32" xfId="0" applyNumberFormat="1" applyFont="1" applyFill="1" applyBorder="1" applyAlignment="1">
      <alignment horizontal="center"/>
    </xf>
    <xf numFmtId="173" fontId="1" fillId="0" borderId="33" xfId="0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'24203'!$A$30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'24203'!$B$30:$M$30</c:f>
              <c:numCache>
                <c:ptCount val="12"/>
                <c:pt idx="0">
                  <c:v>8047.32</c:v>
                </c:pt>
                <c:pt idx="1">
                  <c:v>9767.59</c:v>
                </c:pt>
                <c:pt idx="2">
                  <c:v>13746.27</c:v>
                </c:pt>
                <c:pt idx="3">
                  <c:v>18084.95</c:v>
                </c:pt>
                <c:pt idx="4">
                  <c:v>22388.670000000002</c:v>
                </c:pt>
                <c:pt idx="5">
                  <c:v>26503.97</c:v>
                </c:pt>
                <c:pt idx="6">
                  <c:v>30678.57</c:v>
                </c:pt>
                <c:pt idx="7">
                  <c:v>46002.53</c:v>
                </c:pt>
                <c:pt idx="8">
                  <c:v>51438.78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'24203'!$A$31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'24203'!$B$31:$M$31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'24203'!$A$32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'24203'!$B$32:$M$32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530517"/>
        <c:axId val="16121470"/>
      </c:line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21470"/>
        <c:crosses val="autoZero"/>
        <c:auto val="0"/>
        <c:lblOffset val="100"/>
        <c:noMultiLvlLbl val="0"/>
      </c:catAx>
      <c:valAx>
        <c:axId val="16121470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30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'3610'!$A$26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'3610'!$B$26:$M$26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'3610'!$A$27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'3610'!$B$27:$M$27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'3610'!$A$28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'3610'!$B$28:$M$28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24504"/>
        <c:crosses val="autoZero"/>
        <c:auto val="0"/>
        <c:lblOffset val="100"/>
        <c:noMultiLvlLbl val="0"/>
      </c:catAx>
      <c:valAx>
        <c:axId val="8024504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43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'3620'!$A$30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'3620'!$B$30:$M$30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'3620'!$A$31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'3620'!$B$31:$M$31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'3620'!$A$32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'3620'!$B$32:$M$32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11673"/>
        <c:axId val="46005058"/>
      </c:lineChart>
      <c:catAx>
        <c:axId val="511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05058"/>
        <c:crosses val="autoZero"/>
        <c:auto val="0"/>
        <c:lblOffset val="100"/>
        <c:noMultiLvlLbl val="0"/>
      </c:catAx>
      <c:valAx>
        <c:axId val="46005058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1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'3620'!$A$26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'3620'!$B$26:$M$26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'3620'!$A$27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'3620'!$B$27:$M$27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'3620'!$A$28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'3620'!$B$28:$M$28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392339"/>
        <c:axId val="35422188"/>
      </c:line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22188"/>
        <c:crosses val="autoZero"/>
        <c:auto val="0"/>
        <c:lblOffset val="100"/>
        <c:noMultiLvlLbl val="0"/>
      </c:catAx>
      <c:valAx>
        <c:axId val="35422188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92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'3631'!$A$30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'3631'!$B$30:$M$30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'3631'!$A$31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'3631'!$B$31:$M$31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'3631'!$A$32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'3631'!$B$32:$M$32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364237"/>
        <c:axId val="50624950"/>
      </c:line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24950"/>
        <c:crosses val="autoZero"/>
        <c:auto val="0"/>
        <c:lblOffset val="100"/>
        <c:noMultiLvlLbl val="0"/>
      </c:catAx>
      <c:valAx>
        <c:axId val="50624950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6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'3631'!$A$26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'3631'!$B$26:$M$26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'3631'!$A$27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'3631'!$B$27:$M$27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'3631'!$A$28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'3631'!$B$28:$M$28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971367"/>
        <c:axId val="6980256"/>
      </c:line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80256"/>
        <c:crosses val="autoZero"/>
        <c:auto val="0"/>
        <c:lblOffset val="100"/>
        <c:noMultiLvlLbl val="0"/>
      </c:catAx>
      <c:valAx>
        <c:axId val="6980256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71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675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'36320000'!$A$30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'36320000'!$B$30:$M$30</c:f>
              <c:numCache>
                <c:ptCount val="12"/>
                <c:pt idx="0">
                  <c:v>78351.64</c:v>
                </c:pt>
                <c:pt idx="1">
                  <c:v>111585.22</c:v>
                </c:pt>
                <c:pt idx="2">
                  <c:v>154122.21000000002</c:v>
                </c:pt>
                <c:pt idx="3">
                  <c:v>189758.50000000003</c:v>
                </c:pt>
                <c:pt idx="4">
                  <c:v>225391.28000000003</c:v>
                </c:pt>
                <c:pt idx="5">
                  <c:v>208162.32000000004</c:v>
                </c:pt>
                <c:pt idx="6">
                  <c:v>208749.37000000002</c:v>
                </c:pt>
                <c:pt idx="7">
                  <c:v>208749.37000000002</c:v>
                </c:pt>
                <c:pt idx="8">
                  <c:v>208749.37000000002</c:v>
                </c:pt>
                <c:pt idx="9">
                  <c:v>208749.37000000002</c:v>
                </c:pt>
                <c:pt idx="10">
                  <c:v>208749.37000000002</c:v>
                </c:pt>
                <c:pt idx="11">
                  <c:v>208749.37000000002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'36320000'!$A$31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'36320000'!$B$31:$M$31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'36320000'!$A$32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'36320000'!$B$32:$M$32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822305"/>
        <c:axId val="28529834"/>
      </c:line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29834"/>
        <c:crosses val="autoZero"/>
        <c:auto val="0"/>
        <c:lblOffset val="100"/>
        <c:noMultiLvlLbl val="0"/>
      </c:catAx>
      <c:valAx>
        <c:axId val="28529834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22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5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'36320000'!$A$26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'36320000'!$B$26:$M$26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'36320000'!$A$27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'36320000'!$B$27:$M$27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'36320000'!$A$28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'36320000'!$B$28:$M$28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15188"/>
        <c:crosses val="autoZero"/>
        <c:auto val="0"/>
        <c:lblOffset val="100"/>
        <c:noMultiLvlLbl val="0"/>
      </c:catAx>
      <c:valAx>
        <c:axId val="29215188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41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'36320100'!$A$30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'36320100'!$B$30:$M$30</c:f>
              <c:numCache>
                <c:ptCount val="12"/>
                <c:pt idx="0">
                  <c:v>317.15</c:v>
                </c:pt>
                <c:pt idx="1">
                  <c:v>450.15</c:v>
                </c:pt>
                <c:pt idx="2">
                  <c:v>693.65</c:v>
                </c:pt>
                <c:pt idx="3">
                  <c:v>2008.35</c:v>
                </c:pt>
                <c:pt idx="4">
                  <c:v>5156.08</c:v>
                </c:pt>
                <c:pt idx="5">
                  <c:v>61505.14</c:v>
                </c:pt>
                <c:pt idx="6">
                  <c:v>70719.65</c:v>
                </c:pt>
                <c:pt idx="7">
                  <c:v>70719.65</c:v>
                </c:pt>
                <c:pt idx="8">
                  <c:v>70719.65</c:v>
                </c:pt>
                <c:pt idx="9">
                  <c:v>70719.65</c:v>
                </c:pt>
                <c:pt idx="10">
                  <c:v>70719.65</c:v>
                </c:pt>
                <c:pt idx="11">
                  <c:v>70719.65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'36320100'!$A$31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'36320100'!$B$31:$M$31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'36320100'!$A$32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'36320100'!$B$32:$M$32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19998"/>
        <c:crosses val="autoZero"/>
        <c:auto val="0"/>
        <c:lblOffset val="100"/>
        <c:noMultiLvlLbl val="0"/>
      </c:catAx>
      <c:valAx>
        <c:axId val="17619998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10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'36320100'!$A$26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'36320100'!$B$26:$M$26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'36320100'!$A$27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'36320100'!$B$27:$M$27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'36320100'!$A$28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'36320100'!$B$28:$M$28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33704"/>
        <c:crosses val="autoZero"/>
        <c:auto val="0"/>
        <c:lblOffset val="100"/>
        <c:noMultiLvlLbl val="0"/>
      </c:catAx>
      <c:valAx>
        <c:axId val="17933704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62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'3632'!$A$30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'3632'!$B$30:$M$30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'3632'!$A$31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'3632'!$B$31:$M$31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'3632'!$A$32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'3632'!$B$32:$M$32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185609"/>
        <c:axId val="43343890"/>
      </c:line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auto val="0"/>
        <c:lblOffset val="100"/>
        <c:noMultiLvlLbl val="0"/>
      </c:catAx>
      <c:valAx>
        <c:axId val="43343890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85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'24203'!$A$26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'24203'!$B$26:$M$26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'24203'!$A$27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'24203'!$B$27:$M$27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'24203'!$A$28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'24203'!$B$28:$M$28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 val="autoZero"/>
        <c:auto val="0"/>
        <c:lblOffset val="100"/>
        <c:noMultiLvlLbl val="0"/>
      </c:catAx>
      <c:valAx>
        <c:axId val="30770664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75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'3632'!$A$26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'3632'!$A$27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'3632'!$A$28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'3632'!$B$28:$M$28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550691"/>
        <c:axId val="21194172"/>
      </c:line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94172"/>
        <c:crosses val="autoZero"/>
        <c:auto val="0"/>
        <c:lblOffset val="100"/>
        <c:noMultiLvlLbl val="0"/>
      </c:catAx>
      <c:valAx>
        <c:axId val="21194172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50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'3633'!$A$30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'3633'!$B$30:$M$30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'3633'!$A$31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'3633'!$B$31:$M$31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'3633'!$A$32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'3633'!$B$32:$M$32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529821"/>
        <c:axId val="39006342"/>
      </c:line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06342"/>
        <c:crosses val="autoZero"/>
        <c:auto val="0"/>
        <c:lblOffset val="100"/>
        <c:noMultiLvlLbl val="0"/>
      </c:catAx>
      <c:valAx>
        <c:axId val="39006342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29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'3633'!$A$26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'3633'!$A$27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'3633'!$A$28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'3633'!$B$28:$M$28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512759"/>
        <c:axId val="5397104"/>
      </c:line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7104"/>
        <c:crosses val="autoZero"/>
        <c:auto val="0"/>
        <c:lblOffset val="100"/>
        <c:noMultiLvlLbl val="0"/>
      </c:catAx>
      <c:valAx>
        <c:axId val="5397104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12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'3634'!$A$30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'3634'!$B$30:$M$30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'3634'!$A$31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'3634'!$B$31:$M$31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'3634'!$A$32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'3634'!$B$32:$M$32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573937"/>
        <c:axId val="34512250"/>
      </c:line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12250"/>
        <c:crosses val="autoZero"/>
        <c:auto val="0"/>
        <c:lblOffset val="100"/>
        <c:noMultiLvlLbl val="0"/>
      </c:catAx>
      <c:valAx>
        <c:axId val="34512250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73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'3634'!$A$26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'3634'!$B$26:$M$26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'3634'!$A$27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'3634'!$B$27:$M$27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'3634'!$A$28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'3634'!$B$28:$M$28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174795"/>
        <c:axId val="44028836"/>
      </c:line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28836"/>
        <c:crosses val="autoZero"/>
        <c:auto val="0"/>
        <c:lblOffset val="100"/>
        <c:noMultiLvlLbl val="0"/>
      </c:catAx>
      <c:valAx>
        <c:axId val="44028836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74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'3635'!$A$30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'3635'!$B$30:$M$30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'3635'!$A$31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'3635'!$B$31:$M$31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'3635'!$A$32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'3635'!$B$32:$M$32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715205"/>
        <c:axId val="9565934"/>
      </c:line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65934"/>
        <c:crosses val="autoZero"/>
        <c:auto val="0"/>
        <c:lblOffset val="100"/>
        <c:noMultiLvlLbl val="0"/>
      </c:catAx>
      <c:valAx>
        <c:axId val="9565934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15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'3635'!$A$26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'3635'!$B$26:$M$26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'3635'!$A$27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'3635'!$B$27:$M$27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'3635'!$A$28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'3635'!$B$28:$M$28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984543"/>
        <c:axId val="36643160"/>
      </c:line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43160"/>
        <c:crosses val="autoZero"/>
        <c:auto val="0"/>
        <c:lblOffset val="100"/>
        <c:noMultiLvlLbl val="0"/>
      </c:catAx>
      <c:valAx>
        <c:axId val="36643160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84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'3636'!$A$30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'3636'!$B$30:$M$30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'3636'!$A$31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'3636'!$B$31:$M$31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'3636'!$A$32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'3636'!$B$32:$M$32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352985"/>
        <c:axId val="15305954"/>
      </c:line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05954"/>
        <c:crosses val="autoZero"/>
        <c:auto val="0"/>
        <c:lblOffset val="100"/>
        <c:noMultiLvlLbl val="0"/>
      </c:catAx>
      <c:valAx>
        <c:axId val="15305954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52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'3636'!$A$26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'3636'!$B$26:$M$26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'3636'!$A$27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'3636'!$B$27:$M$27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'3636'!$A$28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'3636'!$B$28:$M$28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auto val="0"/>
        <c:lblOffset val="100"/>
        <c:noMultiLvlLbl val="0"/>
      </c:catAx>
      <c:valAx>
        <c:axId val="31822732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5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'3639'!$A$30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'3639'!$B$30:$M$30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'3639'!$A$31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'3639'!$B$31:$M$31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'3639'!$A$32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'3639'!$B$32:$M$32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969133"/>
        <c:axId val="27504470"/>
      </c:line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04470"/>
        <c:crosses val="autoZero"/>
        <c:auto val="0"/>
        <c:lblOffset val="100"/>
        <c:noMultiLvlLbl val="0"/>
      </c:catAx>
      <c:valAx>
        <c:axId val="27504470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69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'31191'!$A$30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'31191'!$B$30:$M$30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'31191'!$A$31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'31191'!$B$31:$M$31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'31191'!$A$32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'31191'!$B$32:$M$32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500521"/>
        <c:axId val="9395826"/>
      </c:lineChart>
      <c:catAx>
        <c:axId val="850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95826"/>
        <c:crosses val="autoZero"/>
        <c:auto val="0"/>
        <c:lblOffset val="100"/>
        <c:noMultiLvlLbl val="0"/>
      </c:catAx>
      <c:valAx>
        <c:axId val="9395826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00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'3639'!$A$26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'3639'!$B$26:$M$26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'3639'!$A$27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'3639'!$B$27:$M$27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'3639'!$A$28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'3639'!$B$28:$M$28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213639"/>
        <c:axId val="13269568"/>
      </c:line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69568"/>
        <c:crosses val="autoZero"/>
        <c:auto val="0"/>
        <c:lblOffset val="100"/>
        <c:noMultiLvlLbl val="0"/>
      </c:catAx>
      <c:valAx>
        <c:axId val="13269568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13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675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'3660'!$A$30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'3660'!$B$30:$M$30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'3660'!$A$31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'3660'!$B$31:$M$31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'3660'!$A$32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'3660'!$B$32:$M$32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3194"/>
        <c:crosses val="autoZero"/>
        <c:auto val="0"/>
        <c:lblOffset val="100"/>
        <c:noMultiLvlLbl val="0"/>
      </c:catAx>
      <c:valAx>
        <c:axId val="1093194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17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25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'3660'!$A$26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'3660'!$B$26:$M$26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'3660'!$A$27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'3660'!$B$27:$M$27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'3660'!$A$28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'3660'!$B$28:$M$28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838747"/>
        <c:axId val="21439860"/>
      </c:lineChart>
      <c:catAx>
        <c:axId val="983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39860"/>
        <c:crosses val="autoZero"/>
        <c:auto val="0"/>
        <c:lblOffset val="100"/>
        <c:noMultiLvlLbl val="0"/>
      </c:catAx>
      <c:valAx>
        <c:axId val="21439860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38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'36750000'!$A$30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'36750000'!$B$30:$M$30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'36750000'!$A$31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'36750000'!$B$31:$M$31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'36750000'!$A$32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'36750000'!$B$32:$M$32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741013"/>
        <c:axId val="58907070"/>
      </c:line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07070"/>
        <c:crosses val="autoZero"/>
        <c:auto val="0"/>
        <c:lblOffset val="100"/>
        <c:noMultiLvlLbl val="0"/>
      </c:catAx>
      <c:valAx>
        <c:axId val="58907070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41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'36750000'!$A$26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'36750000'!$B$26:$M$26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'36750000'!$A$27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'36750000'!$B$27:$M$27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'36750000'!$A$28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'36750000'!$B$28:$M$28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401583"/>
        <c:axId val="6743336"/>
      </c:line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43336"/>
        <c:crosses val="autoZero"/>
        <c:auto val="0"/>
        <c:lblOffset val="100"/>
        <c:noMultiLvlLbl val="0"/>
      </c:catAx>
      <c:valAx>
        <c:axId val="6743336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01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'36750100'!$A$30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'36750100'!$B$30:$M$30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'36750100'!$A$31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'36750100'!$B$31:$M$31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'36750100'!$A$32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'36750100'!$B$32:$M$32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690025"/>
        <c:axId val="9339314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39314"/>
        <c:crosses val="autoZero"/>
        <c:auto val="0"/>
        <c:lblOffset val="100"/>
        <c:noMultiLvlLbl val="0"/>
      </c:catAx>
      <c:valAx>
        <c:axId val="9339314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0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75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'36750100'!$A$26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'36750100'!$B$26:$M$26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'36750100'!$A$27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'36750100'!$B$27:$M$27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'36750100'!$A$28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'36750100'!$B$28:$M$28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944963"/>
        <c:axId val="18286940"/>
      </c:line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86940"/>
        <c:crosses val="autoZero"/>
        <c:auto val="0"/>
        <c:lblOffset val="100"/>
        <c:noMultiLvlLbl val="0"/>
      </c:catAx>
      <c:valAx>
        <c:axId val="18286940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44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'36750200'!$A$30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'36750200'!$B$30:$M$30</c:f>
              <c:numCache/>
            </c:numRef>
          </c:val>
          <c:smooth val="0"/>
        </c:ser>
        <c:ser>
          <c:idx val="3"/>
          <c:order val="1"/>
          <c:tx>
            <c:strRef>
              <c:f>'36750200'!$A$31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'36750200'!$B$31:$M$31</c:f>
              <c:numCache/>
            </c:numRef>
          </c:val>
          <c:smooth val="0"/>
        </c:ser>
        <c:ser>
          <c:idx val="0"/>
          <c:order val="2"/>
          <c:tx>
            <c:strRef>
              <c:f>'36750200'!$A$32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'36750200'!$B$32:$M$32</c:f>
              <c:numCache/>
            </c:numRef>
          </c:val>
          <c:smooth val="0"/>
        </c:ser>
        <c:marker val="1"/>
        <c:axId val="30364733"/>
        <c:axId val="484714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7142"/>
        <c:crosses val="autoZero"/>
        <c:auto val="0"/>
        <c:lblOffset val="100"/>
        <c:noMultiLvlLbl val="0"/>
      </c:catAx>
      <c:valAx>
        <c:axId val="4847142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64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5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'36750200'!$A$26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'36750200'!$B$26:$M$26</c:f>
              <c:numCache/>
            </c:numRef>
          </c:val>
          <c:smooth val="0"/>
        </c:ser>
        <c:ser>
          <c:idx val="3"/>
          <c:order val="1"/>
          <c:tx>
            <c:strRef>
              <c:f>'36750200'!$A$27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'36750200'!$B$27:$M$27</c:f>
              <c:numCache/>
            </c:numRef>
          </c:val>
          <c:smooth val="0"/>
        </c:ser>
        <c:ser>
          <c:idx val="0"/>
          <c:order val="2"/>
          <c:tx>
            <c:strRef>
              <c:f>'36750200'!$A$28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'36750200'!$B$28:$M$28</c:f>
              <c:numCache/>
            </c:numRef>
          </c:val>
          <c:smooth val="0"/>
        </c:ser>
        <c:marker val="1"/>
        <c:axId val="43624279"/>
        <c:axId val="57074192"/>
      </c:line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74192"/>
        <c:crosses val="autoZero"/>
        <c:auto val="0"/>
        <c:lblOffset val="100"/>
        <c:noMultiLvlLbl val="0"/>
      </c:catAx>
      <c:valAx>
        <c:axId val="57074192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24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25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'36750300'!$A$30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'36750300'!$B$30:$M$30</c:f>
              <c:numCache>
                <c:ptCount val="12"/>
                <c:pt idx="0">
                  <c:v>3853.62</c:v>
                </c:pt>
                <c:pt idx="1">
                  <c:v>7397.98</c:v>
                </c:pt>
                <c:pt idx="2">
                  <c:v>10817.74</c:v>
                </c:pt>
                <c:pt idx="3">
                  <c:v>14237.5</c:v>
                </c:pt>
                <c:pt idx="4">
                  <c:v>17657.26</c:v>
                </c:pt>
                <c:pt idx="5">
                  <c:v>21411.019999999997</c:v>
                </c:pt>
                <c:pt idx="6">
                  <c:v>24835.229999999996</c:v>
                </c:pt>
                <c:pt idx="7">
                  <c:v>25248.069999999996</c:v>
                </c:pt>
                <c:pt idx="8">
                  <c:v>25660.909999999996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'36750300'!$A$31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'36750300'!$B$31:$M$31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'36750300'!$A$32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'36750300'!$B$32:$M$32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06810"/>
        <c:crosses val="autoZero"/>
        <c:auto val="0"/>
        <c:lblOffset val="100"/>
        <c:noMultiLvlLbl val="0"/>
      </c:catAx>
      <c:valAx>
        <c:axId val="59606810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05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'31191'!$A$26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'31191'!$B$26:$M$26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'31191'!$A$27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'31191'!$B$27:$M$27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'31191'!$A$28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'31191'!$B$28:$M$28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auto val="0"/>
        <c:lblOffset val="100"/>
        <c:noMultiLvlLbl val="0"/>
      </c:catAx>
      <c:valAx>
        <c:axId val="22864412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3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'36750300'!$A$26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'36750300'!$B$26:$M$26</c:f>
              <c:numCache>
                <c:ptCount val="12"/>
                <c:pt idx="0">
                  <c:v>-1382.59</c:v>
                </c:pt>
                <c:pt idx="1">
                  <c:v>-1382.59</c:v>
                </c:pt>
                <c:pt idx="2">
                  <c:v>244.75</c:v>
                </c:pt>
                <c:pt idx="3">
                  <c:v>244.75</c:v>
                </c:pt>
                <c:pt idx="4">
                  <c:v>244.75</c:v>
                </c:pt>
                <c:pt idx="5">
                  <c:v>244.75</c:v>
                </c:pt>
                <c:pt idx="6">
                  <c:v>244.75</c:v>
                </c:pt>
                <c:pt idx="7">
                  <c:v>244.75</c:v>
                </c:pt>
                <c:pt idx="8">
                  <c:v>244.75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'36750300'!$A$27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'36750300'!$B$27:$M$27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'36750300'!$A$28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'36750300'!$B$28:$M$28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2276"/>
        <c:crosses val="autoZero"/>
        <c:auto val="0"/>
        <c:lblOffset val="100"/>
        <c:noMultiLvlLbl val="0"/>
      </c:catAx>
      <c:valAx>
        <c:axId val="63422276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99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'3675'!$A$30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'3675'!$B$30:$M$30</c:f>
              <c:numCache>
                <c:ptCount val="12"/>
                <c:pt idx="0">
                  <c:v>95284.06999999998</c:v>
                </c:pt>
                <c:pt idx="1">
                  <c:v>148726.74999999997</c:v>
                </c:pt>
                <c:pt idx="2">
                  <c:v>277269.33999999997</c:v>
                </c:pt>
                <c:pt idx="3">
                  <c:v>329335.24999999994</c:v>
                </c:pt>
                <c:pt idx="4">
                  <c:v>384318.0999999999</c:v>
                </c:pt>
                <c:pt idx="5">
                  <c:v>444499.8999999999</c:v>
                </c:pt>
                <c:pt idx="6">
                  <c:v>537504.9899999999</c:v>
                </c:pt>
                <c:pt idx="7">
                  <c:v>592414.7099999998</c:v>
                </c:pt>
                <c:pt idx="8">
                  <c:v>646686.8899999999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'3675'!$A$31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'3675'!$B$31:$M$31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'3675'!$A$32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'3675'!$B$32:$M$32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auto val="0"/>
        <c:lblOffset val="100"/>
        <c:noMultiLvlLbl val="0"/>
      </c:catAx>
      <c:valAx>
        <c:axId val="36930702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29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'3675'!$A$26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'3675'!$B$26:$M$26</c:f>
              <c:numCache>
                <c:ptCount val="12"/>
                <c:pt idx="0">
                  <c:v>103071.32</c:v>
                </c:pt>
                <c:pt idx="1">
                  <c:v>103071.32</c:v>
                </c:pt>
                <c:pt idx="2">
                  <c:v>123298.66</c:v>
                </c:pt>
                <c:pt idx="3">
                  <c:v>123298.66</c:v>
                </c:pt>
                <c:pt idx="4">
                  <c:v>123298.66</c:v>
                </c:pt>
                <c:pt idx="5">
                  <c:v>123298.66</c:v>
                </c:pt>
                <c:pt idx="6">
                  <c:v>123298.66</c:v>
                </c:pt>
                <c:pt idx="7">
                  <c:v>123298.66</c:v>
                </c:pt>
                <c:pt idx="8">
                  <c:v>213298.66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'3675'!$A$27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'3675'!$B$27:$M$27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'3675'!$A$28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'3675'!$B$28:$M$28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0"/>
        <c:lblOffset val="100"/>
        <c:noMultiLvlLbl val="0"/>
      </c:catAx>
      <c:valAx>
        <c:axId val="38596856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40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'FD34'!$A$30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'FD34'!$B$30:$M$30</c:f>
              <c:numCache/>
            </c:numRef>
          </c:val>
          <c:smooth val="0"/>
        </c:ser>
        <c:ser>
          <c:idx val="3"/>
          <c:order val="1"/>
          <c:tx>
            <c:strRef>
              <c:f>'FD34'!$A$31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'FD34'!$B$31:$M$31</c:f>
              <c:numCache/>
            </c:numRef>
          </c:val>
          <c:smooth val="0"/>
        </c:ser>
        <c:ser>
          <c:idx val="0"/>
          <c:order val="2"/>
          <c:tx>
            <c:strRef>
              <c:f>'FD34'!$A$32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'FD34'!$B$32:$M$32</c:f>
              <c:numCache/>
            </c:numRef>
          </c:val>
          <c:smooth val="0"/>
        </c:ser>
        <c:marker val="1"/>
        <c:axId val="11827385"/>
        <c:axId val="39337602"/>
      </c:line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auto val="0"/>
        <c:lblOffset val="100"/>
        <c:noMultiLvlLbl val="0"/>
      </c:catAx>
      <c:valAx>
        <c:axId val="39337602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27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75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'FD34'!$A$26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'FD34'!$B$26:$M$26</c:f>
              <c:numCache/>
            </c:numRef>
          </c:val>
          <c:smooth val="0"/>
        </c:ser>
        <c:ser>
          <c:idx val="3"/>
          <c:order val="1"/>
          <c:tx>
            <c:strRef>
              <c:f>'FD34'!$A$27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'FD34'!$B$27:$M$27</c:f>
              <c:numCache/>
            </c:numRef>
          </c:val>
          <c:smooth val="0"/>
        </c:ser>
        <c:ser>
          <c:idx val="0"/>
          <c:order val="2"/>
          <c:tx>
            <c:strRef>
              <c:f>'FD34'!$A$28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'FD34'!$B$28:$M$28</c:f>
              <c:numCache/>
            </c:numRef>
          </c:val>
          <c:smooth val="0"/>
        </c:ser>
        <c:marker val="1"/>
        <c:axId val="18494099"/>
        <c:axId val="32229164"/>
      </c:line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29164"/>
        <c:crosses val="autoZero"/>
        <c:auto val="0"/>
        <c:lblOffset val="100"/>
        <c:noMultiLvlLbl val="0"/>
      </c:catAx>
      <c:valAx>
        <c:axId val="32229164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94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75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'3410'!$A$30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'3410'!$B$30:$M$30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'3410'!$A$31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'3410'!$B$31:$M$31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'3410'!$A$32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'3410'!$B$32:$M$32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53117"/>
        <c:axId val="40078054"/>
      </c:lineChart>
      <c:catAx>
        <c:axId val="4453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78054"/>
        <c:crosses val="autoZero"/>
        <c:auto val="0"/>
        <c:lblOffset val="100"/>
        <c:noMultiLvlLbl val="0"/>
      </c:catAx>
      <c:valAx>
        <c:axId val="40078054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3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'3410'!$A$26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'3410'!$B$26:$M$26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'3410'!$A$27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'3410'!$B$27:$M$27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'3410'!$A$28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'3410'!$B$28:$M$28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158167"/>
        <c:axId val="25096912"/>
      </c:line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 val="autoZero"/>
        <c:auto val="0"/>
        <c:lblOffset val="100"/>
        <c:noMultiLvlLbl val="0"/>
      </c:catAx>
      <c:valAx>
        <c:axId val="25096912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58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75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'3430'!$A$30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'3430'!$B$30:$M$30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'3430'!$A$31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'3430'!$B$31:$M$31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'3430'!$A$32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'3430'!$B$32:$M$32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545617"/>
        <c:axId val="19583962"/>
      </c:line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3962"/>
        <c:crosses val="autoZero"/>
        <c:auto val="0"/>
        <c:lblOffset val="100"/>
        <c:noMultiLvlLbl val="0"/>
      </c:catAx>
      <c:valAx>
        <c:axId val="19583962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45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25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918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'3430'!$A$26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'3430'!$B$26:$M$26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'3430'!$A$27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'3430'!$B$27:$M$27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'3430'!$A$28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'3430'!$B$28:$M$28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037931"/>
        <c:axId val="42797060"/>
      </c:line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97060"/>
        <c:crosses val="autoZero"/>
        <c:auto val="0"/>
        <c:lblOffset val="100"/>
        <c:noMultiLvlLbl val="0"/>
      </c:catAx>
      <c:valAx>
        <c:axId val="42797060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37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9055"/>
          <c:w val="0.80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'3610'!$A$30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'3610'!$B$30:$M$30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'3610'!$A$31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'3610'!$B$31:$M$31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'3610'!$A$32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'3610'!$B$32:$M$32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629221"/>
        <c:axId val="44009806"/>
      </c:line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09806"/>
        <c:crosses val="autoZero"/>
        <c:auto val="0"/>
        <c:lblOffset val="100"/>
        <c:noMultiLvlLbl val="0"/>
      </c:catAx>
      <c:valAx>
        <c:axId val="44009806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29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200025</xdr:rowOff>
    </xdr:from>
    <xdr:to>
      <xdr:col>15</xdr:col>
      <xdr:colOff>752475</xdr:colOff>
      <xdr:row>51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496175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200025</xdr:rowOff>
    </xdr:from>
    <xdr:to>
      <xdr:col>15</xdr:col>
      <xdr:colOff>752475</xdr:colOff>
      <xdr:row>58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43915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200025</xdr:rowOff>
    </xdr:from>
    <xdr:to>
      <xdr:col>15</xdr:col>
      <xdr:colOff>752475</xdr:colOff>
      <xdr:row>66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958215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15</xdr:col>
      <xdr:colOff>752475</xdr:colOff>
      <xdr:row>55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010525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200025</xdr:rowOff>
    </xdr:from>
    <xdr:to>
      <xdr:col>15</xdr:col>
      <xdr:colOff>752475</xdr:colOff>
      <xdr:row>63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9153525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200025</xdr:rowOff>
    </xdr:from>
    <xdr:to>
      <xdr:col>15</xdr:col>
      <xdr:colOff>752475</xdr:colOff>
      <xdr:row>51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496175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200025</xdr:rowOff>
    </xdr:from>
    <xdr:to>
      <xdr:col>15</xdr:col>
      <xdr:colOff>752475</xdr:colOff>
      <xdr:row>56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15340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200025</xdr:rowOff>
    </xdr:from>
    <xdr:to>
      <xdr:col>15</xdr:col>
      <xdr:colOff>752475</xdr:colOff>
      <xdr:row>52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65810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15</xdr:col>
      <xdr:colOff>752475</xdr:colOff>
      <xdr:row>50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33425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15</xdr:col>
      <xdr:colOff>752475</xdr:colOff>
      <xdr:row>50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33425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15</xdr:col>
      <xdr:colOff>752475</xdr:colOff>
      <xdr:row>50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33425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200025</xdr:rowOff>
    </xdr:from>
    <xdr:to>
      <xdr:col>15</xdr:col>
      <xdr:colOff>752475</xdr:colOff>
      <xdr:row>51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439025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15</xdr:col>
      <xdr:colOff>752475</xdr:colOff>
      <xdr:row>50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33425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200025</xdr:rowOff>
    </xdr:from>
    <xdr:to>
      <xdr:col>15</xdr:col>
      <xdr:colOff>752475</xdr:colOff>
      <xdr:row>56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15340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24</xdr:row>
      <xdr:rowOff>19050</xdr:rowOff>
    </xdr:from>
    <xdr:to>
      <xdr:col>13</xdr:col>
      <xdr:colOff>38100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95800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15</xdr:col>
      <xdr:colOff>752475</xdr:colOff>
      <xdr:row>50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33425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200025</xdr:rowOff>
    </xdr:from>
    <xdr:to>
      <xdr:col>15</xdr:col>
      <xdr:colOff>752475</xdr:colOff>
      <xdr:row>51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439025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15</xdr:col>
      <xdr:colOff>752475</xdr:colOff>
      <xdr:row>55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010525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200025</xdr:rowOff>
    </xdr:from>
    <xdr:to>
      <xdr:col>15</xdr:col>
      <xdr:colOff>752475</xdr:colOff>
      <xdr:row>52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58190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200025</xdr:rowOff>
    </xdr:from>
    <xdr:to>
      <xdr:col>15</xdr:col>
      <xdr:colOff>752475</xdr:colOff>
      <xdr:row>61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867775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200025</xdr:rowOff>
    </xdr:from>
    <xdr:to>
      <xdr:col>15</xdr:col>
      <xdr:colOff>752475</xdr:colOff>
      <xdr:row>53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724775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200025</xdr:rowOff>
    </xdr:from>
    <xdr:to>
      <xdr:col>15</xdr:col>
      <xdr:colOff>752475</xdr:colOff>
      <xdr:row>58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43915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19050</xdr:rowOff>
    </xdr:from>
    <xdr:to>
      <xdr:col>13</xdr:col>
      <xdr:colOff>28575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4486275" y="4057650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200025</xdr:rowOff>
    </xdr:from>
    <xdr:to>
      <xdr:col>15</xdr:col>
      <xdr:colOff>752475</xdr:colOff>
      <xdr:row>58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439150"/>
          <a:ext cx="10506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6</xdr:col>
      <xdr:colOff>266700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19050" y="40481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67750" y="4200525"/>
          <a:ext cx="1438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72600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zoomScale="75" zoomScaleNormal="75" workbookViewId="0" topLeftCell="A1">
      <pane xSplit="16" ySplit="2" topLeftCell="Q30" activePane="bottomRight" state="frozen"/>
      <selection pane="topLeft" activeCell="AC8" sqref="AC8"/>
      <selection pane="topRight" activeCell="AC8" sqref="AC8"/>
      <selection pane="bottomLeft" activeCell="AC8" sqref="AC8"/>
      <selection pane="bottomRight" activeCell="AF75" sqref="AF75"/>
    </sheetView>
  </sheetViews>
  <sheetFormatPr defaultColWidth="11.421875" defaultRowHeight="12.75"/>
  <cols>
    <col min="1" max="1" width="5.140625" style="5" bestFit="1" customWidth="1"/>
    <col min="2" max="3" width="4.140625" style="5" customWidth="1"/>
    <col min="4" max="4" width="9.00390625" style="5" bestFit="1" customWidth="1"/>
    <col min="5" max="5" width="8.00390625" style="5" bestFit="1" customWidth="1"/>
    <col min="6" max="6" width="6.421875" style="1" customWidth="1"/>
    <col min="7" max="7" width="3.140625" style="6" bestFit="1" customWidth="1"/>
    <col min="8" max="8" width="3.7109375" style="6" customWidth="1"/>
    <col min="9" max="9" width="9.00390625" style="6" bestFit="1" customWidth="1"/>
    <col min="10" max="10" width="8.00390625" style="6" bestFit="1" customWidth="1"/>
    <col min="11" max="14" width="4.421875" style="6" customWidth="1"/>
    <col min="15" max="15" width="15.8515625" style="6" customWidth="1"/>
    <col min="16" max="16" width="13.7109375" style="6" bestFit="1" customWidth="1"/>
    <col min="17" max="17" width="12.7109375" style="6" customWidth="1"/>
    <col min="18" max="18" width="12.00390625" style="6" customWidth="1"/>
    <col min="19" max="19" width="14.7109375" style="1" bestFit="1" customWidth="1"/>
    <col min="20" max="20" width="12.421875" style="1" bestFit="1" customWidth="1"/>
    <col min="21" max="28" width="11.57421875" style="1" bestFit="1" customWidth="1"/>
    <col min="29" max="29" width="14.57421875" style="1" customWidth="1"/>
    <col min="30" max="30" width="6.00390625" style="22" customWidth="1"/>
    <col min="31" max="31" width="11.421875" style="13" customWidth="1"/>
    <col min="32" max="32" width="12.8515625" style="13" bestFit="1" customWidth="1"/>
    <col min="33" max="33" width="12.7109375" style="56" bestFit="1" customWidth="1"/>
    <col min="34" max="34" width="14.00390625" style="13" bestFit="1" customWidth="1"/>
    <col min="35" max="35" width="11.421875" style="13" customWidth="1"/>
    <col min="36" max="36" width="12.7109375" style="13" bestFit="1" customWidth="1"/>
    <col min="37" max="16384" width="11.421875" style="13" customWidth="1"/>
  </cols>
  <sheetData>
    <row r="1" spans="1:34" s="75" customFormat="1" ht="39" thickBot="1">
      <c r="A1" s="9" t="s">
        <v>194</v>
      </c>
      <c r="B1" s="10" t="s">
        <v>195</v>
      </c>
      <c r="C1" s="10" t="s">
        <v>285</v>
      </c>
      <c r="D1" s="11" t="s">
        <v>203</v>
      </c>
      <c r="E1" s="11" t="s">
        <v>196</v>
      </c>
      <c r="F1" s="34" t="s">
        <v>286</v>
      </c>
      <c r="G1" s="34"/>
      <c r="H1" s="34"/>
      <c r="I1" s="34"/>
      <c r="J1" s="34"/>
      <c r="K1" s="10"/>
      <c r="L1" s="10"/>
      <c r="M1" s="10"/>
      <c r="N1" s="10"/>
      <c r="O1" s="31"/>
      <c r="P1" s="30" t="s">
        <v>161</v>
      </c>
      <c r="Q1" s="35" t="s">
        <v>186</v>
      </c>
      <c r="R1" s="37" t="s">
        <v>185</v>
      </c>
      <c r="S1" s="27" t="s">
        <v>185</v>
      </c>
      <c r="T1" s="26" t="s">
        <v>185</v>
      </c>
      <c r="U1" s="27" t="s">
        <v>185</v>
      </c>
      <c r="V1" s="26" t="s">
        <v>185</v>
      </c>
      <c r="W1" s="27" t="s">
        <v>185</v>
      </c>
      <c r="X1" s="26" t="s">
        <v>185</v>
      </c>
      <c r="Y1" s="27" t="s">
        <v>185</v>
      </c>
      <c r="Z1" s="26" t="s">
        <v>185</v>
      </c>
      <c r="AA1" s="27" t="s">
        <v>185</v>
      </c>
      <c r="AB1" s="26" t="s">
        <v>185</v>
      </c>
      <c r="AC1" s="78" t="s">
        <v>185</v>
      </c>
      <c r="AD1" s="155"/>
      <c r="AE1" s="155" t="s">
        <v>425</v>
      </c>
      <c r="AF1" s="155" t="s">
        <v>426</v>
      </c>
      <c r="AG1" s="164" t="s">
        <v>427</v>
      </c>
      <c r="AH1" s="155" t="s">
        <v>281</v>
      </c>
    </row>
    <row r="2" spans="1:33" s="75" customFormat="1" ht="16.5" thickBot="1">
      <c r="A2" s="17"/>
      <c r="B2"/>
      <c r="C2"/>
      <c r="D2" t="s">
        <v>492</v>
      </c>
      <c r="E2"/>
      <c r="F2" s="33"/>
      <c r="G2" s="23"/>
      <c r="H2" s="23"/>
      <c r="I2" s="23"/>
      <c r="J2" s="23"/>
      <c r="K2" s="23"/>
      <c r="L2" s="23"/>
      <c r="M2" s="23"/>
      <c r="N2" s="23"/>
      <c r="O2" s="24"/>
      <c r="P2" s="14"/>
      <c r="Q2" s="141" t="s">
        <v>163</v>
      </c>
      <c r="R2" s="28" t="s">
        <v>164</v>
      </c>
      <c r="S2" s="29" t="s">
        <v>165</v>
      </c>
      <c r="T2" s="28" t="s">
        <v>166</v>
      </c>
      <c r="U2" s="29" t="s">
        <v>162</v>
      </c>
      <c r="V2" s="28" t="s">
        <v>167</v>
      </c>
      <c r="W2" s="29" t="s">
        <v>168</v>
      </c>
      <c r="X2" s="28" t="s">
        <v>169</v>
      </c>
      <c r="Y2" s="29" t="s">
        <v>170</v>
      </c>
      <c r="Z2" s="28" t="s">
        <v>171</v>
      </c>
      <c r="AA2" s="29" t="s">
        <v>172</v>
      </c>
      <c r="AB2" s="28" t="s">
        <v>173</v>
      </c>
      <c r="AC2" s="143" t="s">
        <v>174</v>
      </c>
      <c r="AD2" s="170"/>
      <c r="AG2" s="168"/>
    </row>
    <row r="3" spans="1:34" s="75" customFormat="1" ht="12.75">
      <c r="A3" s="55" t="s">
        <v>307</v>
      </c>
      <c r="B3" s="55" t="s">
        <v>308</v>
      </c>
      <c r="C3" s="55"/>
      <c r="D3" s="55" t="s">
        <v>309</v>
      </c>
      <c r="E3" s="55" t="s">
        <v>310</v>
      </c>
      <c r="F3" s="102" t="s">
        <v>307</v>
      </c>
      <c r="G3" s="102" t="s">
        <v>308</v>
      </c>
      <c r="H3" s="102" t="s">
        <v>282</v>
      </c>
      <c r="I3" s="102" t="s">
        <v>309</v>
      </c>
      <c r="J3" s="102" t="s">
        <v>310</v>
      </c>
      <c r="K3" s="25">
        <f>IF(A3=F3,0,"Fehler")</f>
        <v>0</v>
      </c>
      <c r="L3" s="25">
        <f>IF(B3=G3,0,"Fehler")</f>
        <v>0</v>
      </c>
      <c r="M3" s="25">
        <f>IF(D3=I3,0,"Fehler")</f>
        <v>0</v>
      </c>
      <c r="N3" s="25">
        <f aca="true" t="shared" si="0" ref="N3:N41">IF(E3=J3,0,"Fehler")</f>
        <v>0</v>
      </c>
      <c r="O3" s="55" t="s">
        <v>441</v>
      </c>
      <c r="P3" s="54">
        <v>580000</v>
      </c>
      <c r="Q3" s="215">
        <v>377612.64</v>
      </c>
      <c r="R3" s="215">
        <v>56269.59</v>
      </c>
      <c r="S3" s="215">
        <v>53957.13</v>
      </c>
      <c r="T3" s="215">
        <v>25617.62</v>
      </c>
      <c r="U3" s="215">
        <v>75687.76</v>
      </c>
      <c r="V3" s="215">
        <v>30945.57</v>
      </c>
      <c r="W3" s="215">
        <v>22416.04</v>
      </c>
      <c r="X3" s="215">
        <v>24220.77</v>
      </c>
      <c r="Y3" s="215">
        <v>40770.3</v>
      </c>
      <c r="Z3" s="215">
        <v>53</v>
      </c>
      <c r="AA3" s="215">
        <v>0</v>
      </c>
      <c r="AB3" s="215">
        <v>350</v>
      </c>
      <c r="AC3" s="39">
        <f aca="true" t="shared" si="1" ref="AC3:AC41">Q3+R3+S3+T3+U3+V3+W3+X3+Y3+Z3+AA3+AB3</f>
        <v>707900.42</v>
      </c>
      <c r="AD3" s="166"/>
      <c r="AE3" s="140"/>
      <c r="AF3" s="140">
        <f>3*20000</f>
        <v>60000</v>
      </c>
      <c r="AG3" s="168"/>
      <c r="AH3" s="140">
        <f aca="true" t="shared" si="2" ref="AH3:AH41">IF(AG3&gt;0,AG3,AC3+AE3+AF3)</f>
        <v>767900.42</v>
      </c>
    </row>
    <row r="4" spans="1:34" s="75" customFormat="1" ht="12.75">
      <c r="A4" s="55" t="s">
        <v>307</v>
      </c>
      <c r="B4" s="55" t="s">
        <v>308</v>
      </c>
      <c r="C4" s="55"/>
      <c r="D4" s="55" t="s">
        <v>309</v>
      </c>
      <c r="E4" s="55" t="s">
        <v>311</v>
      </c>
      <c r="F4" s="102" t="s">
        <v>307</v>
      </c>
      <c r="G4" s="102" t="s">
        <v>308</v>
      </c>
      <c r="H4" s="102" t="s">
        <v>282</v>
      </c>
      <c r="I4" s="102" t="s">
        <v>309</v>
      </c>
      <c r="J4" s="102" t="s">
        <v>311</v>
      </c>
      <c r="K4" s="25">
        <f aca="true" t="shared" si="3" ref="K4:K69">IF(A4=F4,0,"Fehler")</f>
        <v>0</v>
      </c>
      <c r="L4" s="25">
        <f aca="true" t="shared" si="4" ref="L4:L69">IF(B4=G4,0,"Fehler")</f>
        <v>0</v>
      </c>
      <c r="M4" s="25">
        <f>IF(D4=I4,0,"Fehler")</f>
        <v>0</v>
      </c>
      <c r="N4" s="25">
        <f t="shared" si="0"/>
        <v>0</v>
      </c>
      <c r="O4" s="55" t="s">
        <v>442</v>
      </c>
      <c r="P4" s="54">
        <v>0</v>
      </c>
      <c r="Q4" s="215">
        <v>1487</v>
      </c>
      <c r="R4" s="215">
        <v>2716</v>
      </c>
      <c r="S4" s="215">
        <v>1418</v>
      </c>
      <c r="T4" s="215">
        <v>360</v>
      </c>
      <c r="U4" s="215">
        <v>1785</v>
      </c>
      <c r="V4" s="215">
        <v>2953</v>
      </c>
      <c r="W4" s="215">
        <v>1953</v>
      </c>
      <c r="X4" s="215">
        <v>3194</v>
      </c>
      <c r="Y4" s="215">
        <v>493</v>
      </c>
      <c r="Z4" s="215">
        <v>0</v>
      </c>
      <c r="AA4" s="215">
        <v>0</v>
      </c>
      <c r="AB4" s="215">
        <v>0</v>
      </c>
      <c r="AC4" s="39">
        <f t="shared" si="1"/>
        <v>16359</v>
      </c>
      <c r="AD4" s="166"/>
      <c r="AE4" s="140"/>
      <c r="AF4" s="140">
        <v>0</v>
      </c>
      <c r="AG4" s="168"/>
      <c r="AH4" s="140">
        <f t="shared" si="2"/>
        <v>16359</v>
      </c>
    </row>
    <row r="5" spans="1:34" s="75" customFormat="1" ht="12.75">
      <c r="A5" s="55" t="s">
        <v>307</v>
      </c>
      <c r="B5" s="55" t="s">
        <v>308</v>
      </c>
      <c r="C5" s="55"/>
      <c r="D5" s="55" t="s">
        <v>309</v>
      </c>
      <c r="E5" s="55" t="s">
        <v>199</v>
      </c>
      <c r="F5" s="102" t="s">
        <v>307</v>
      </c>
      <c r="G5" s="102" t="s">
        <v>308</v>
      </c>
      <c r="H5" s="102" t="s">
        <v>282</v>
      </c>
      <c r="I5" s="102" t="s">
        <v>309</v>
      </c>
      <c r="J5" s="102" t="s">
        <v>199</v>
      </c>
      <c r="K5" s="25">
        <f t="shared" si="3"/>
        <v>0</v>
      </c>
      <c r="L5" s="25">
        <f t="shared" si="4"/>
        <v>0</v>
      </c>
      <c r="M5" s="25">
        <f aca="true" t="shared" si="5" ref="M5:M69">IF(D5=I5,0,"Fehler")</f>
        <v>0</v>
      </c>
      <c r="N5" s="25">
        <f t="shared" si="0"/>
        <v>0</v>
      </c>
      <c r="O5" s="55" t="s">
        <v>206</v>
      </c>
      <c r="P5" s="54">
        <v>1000000</v>
      </c>
      <c r="Q5" s="215">
        <v>0</v>
      </c>
      <c r="R5" s="215">
        <v>183455.7</v>
      </c>
      <c r="S5" s="215">
        <v>91458.7</v>
      </c>
      <c r="T5" s="215">
        <v>98965.14</v>
      </c>
      <c r="U5" s="215">
        <v>97466.67</v>
      </c>
      <c r="V5" s="215">
        <v>90781.41</v>
      </c>
      <c r="W5" s="215">
        <v>97640.97</v>
      </c>
      <c r="X5" s="215">
        <v>80019.58</v>
      </c>
      <c r="Y5" s="215">
        <v>85017.53</v>
      </c>
      <c r="Z5" s="215">
        <v>0</v>
      </c>
      <c r="AA5" s="215">
        <v>0</v>
      </c>
      <c r="AB5" s="215">
        <v>0</v>
      </c>
      <c r="AC5" s="39">
        <f t="shared" si="1"/>
        <v>824805.7</v>
      </c>
      <c r="AD5" s="166"/>
      <c r="AE5" s="140"/>
      <c r="AF5" s="140">
        <f>3*80000</f>
        <v>240000</v>
      </c>
      <c r="AG5" s="168"/>
      <c r="AH5" s="140">
        <f t="shared" si="2"/>
        <v>1064805.7</v>
      </c>
    </row>
    <row r="6" spans="1:34" s="75" customFormat="1" ht="12.75">
      <c r="A6" s="55" t="s">
        <v>307</v>
      </c>
      <c r="B6" s="55" t="s">
        <v>308</v>
      </c>
      <c r="C6" s="55"/>
      <c r="D6" s="55" t="s">
        <v>312</v>
      </c>
      <c r="E6" s="55" t="s">
        <v>313</v>
      </c>
      <c r="F6" s="102" t="s">
        <v>307</v>
      </c>
      <c r="G6" s="102" t="s">
        <v>308</v>
      </c>
      <c r="H6" s="102" t="s">
        <v>282</v>
      </c>
      <c r="I6" s="102" t="s">
        <v>312</v>
      </c>
      <c r="J6" s="102" t="s">
        <v>313</v>
      </c>
      <c r="K6" s="25">
        <f t="shared" si="3"/>
        <v>0</v>
      </c>
      <c r="L6" s="25">
        <f t="shared" si="4"/>
        <v>0</v>
      </c>
      <c r="M6" s="25">
        <f t="shared" si="5"/>
        <v>0</v>
      </c>
      <c r="N6" s="25">
        <f t="shared" si="0"/>
        <v>0</v>
      </c>
      <c r="O6" s="55" t="s">
        <v>443</v>
      </c>
      <c r="P6" s="54">
        <v>2000</v>
      </c>
      <c r="Q6" s="215">
        <v>0</v>
      </c>
      <c r="R6" s="215">
        <v>0</v>
      </c>
      <c r="S6" s="215">
        <v>960</v>
      </c>
      <c r="T6" s="215">
        <v>700</v>
      </c>
      <c r="U6" s="215">
        <v>0</v>
      </c>
      <c r="V6" s="215">
        <v>0</v>
      </c>
      <c r="W6" s="215">
        <v>0</v>
      </c>
      <c r="X6" s="215">
        <v>0</v>
      </c>
      <c r="Y6" s="215">
        <v>0</v>
      </c>
      <c r="Z6" s="215">
        <v>0</v>
      </c>
      <c r="AA6" s="215">
        <v>0</v>
      </c>
      <c r="AB6" s="215">
        <v>0</v>
      </c>
      <c r="AC6" s="39">
        <f t="shared" si="1"/>
        <v>1660</v>
      </c>
      <c r="AD6" s="166"/>
      <c r="AE6" s="140"/>
      <c r="AF6" s="140">
        <v>0</v>
      </c>
      <c r="AG6" s="168"/>
      <c r="AH6" s="140">
        <f t="shared" si="2"/>
        <v>1660</v>
      </c>
    </row>
    <row r="7" spans="1:34" s="75" customFormat="1" ht="12.75">
      <c r="A7" s="55" t="s">
        <v>307</v>
      </c>
      <c r="B7" s="55" t="s">
        <v>308</v>
      </c>
      <c r="C7" s="55"/>
      <c r="D7" s="55" t="s">
        <v>314</v>
      </c>
      <c r="E7" s="55" t="s">
        <v>315</v>
      </c>
      <c r="F7" s="102" t="s">
        <v>307</v>
      </c>
      <c r="G7" s="102" t="s">
        <v>308</v>
      </c>
      <c r="H7" s="102" t="s">
        <v>282</v>
      </c>
      <c r="I7" s="102" t="s">
        <v>314</v>
      </c>
      <c r="J7" s="102" t="s">
        <v>315</v>
      </c>
      <c r="K7" s="25">
        <f t="shared" si="3"/>
        <v>0</v>
      </c>
      <c r="L7" s="25">
        <f t="shared" si="4"/>
        <v>0</v>
      </c>
      <c r="M7" s="25">
        <f t="shared" si="5"/>
        <v>0</v>
      </c>
      <c r="N7" s="25">
        <f t="shared" si="0"/>
        <v>0</v>
      </c>
      <c r="O7" s="55" t="s">
        <v>444</v>
      </c>
      <c r="P7" s="54">
        <v>45000</v>
      </c>
      <c r="Q7" s="215">
        <v>30870.52</v>
      </c>
      <c r="R7" s="215">
        <v>0</v>
      </c>
      <c r="S7" s="215">
        <v>0</v>
      </c>
      <c r="T7" s="215">
        <v>0</v>
      </c>
      <c r="U7" s="215">
        <v>0</v>
      </c>
      <c r="V7" s="215">
        <v>0</v>
      </c>
      <c r="W7" s="215">
        <v>0</v>
      </c>
      <c r="X7" s="215">
        <v>0</v>
      </c>
      <c r="Y7" s="215">
        <v>0</v>
      </c>
      <c r="Z7" s="215">
        <v>0</v>
      </c>
      <c r="AA7" s="215">
        <v>0</v>
      </c>
      <c r="AB7" s="215">
        <v>0</v>
      </c>
      <c r="AC7" s="39">
        <f t="shared" si="1"/>
        <v>30870.52</v>
      </c>
      <c r="AD7" s="166"/>
      <c r="AE7" s="140"/>
      <c r="AF7" s="140">
        <v>0</v>
      </c>
      <c r="AG7" s="168"/>
      <c r="AH7" s="140">
        <f t="shared" si="2"/>
        <v>30870.52</v>
      </c>
    </row>
    <row r="8" spans="1:34" s="75" customFormat="1" ht="12.75">
      <c r="A8" s="55" t="s">
        <v>307</v>
      </c>
      <c r="B8" s="55" t="s">
        <v>308</v>
      </c>
      <c r="C8" s="55"/>
      <c r="D8" s="55" t="s">
        <v>314</v>
      </c>
      <c r="E8" s="55" t="s">
        <v>316</v>
      </c>
      <c r="F8" s="102" t="s">
        <v>307</v>
      </c>
      <c r="G8" s="102" t="s">
        <v>308</v>
      </c>
      <c r="H8" s="102" t="s">
        <v>282</v>
      </c>
      <c r="I8" s="102" t="s">
        <v>314</v>
      </c>
      <c r="J8" s="102" t="s">
        <v>316</v>
      </c>
      <c r="K8" s="25">
        <f t="shared" si="3"/>
        <v>0</v>
      </c>
      <c r="L8" s="25">
        <f t="shared" si="4"/>
        <v>0</v>
      </c>
      <c r="M8" s="25">
        <f t="shared" si="5"/>
        <v>0</v>
      </c>
      <c r="N8" s="25">
        <f t="shared" si="0"/>
        <v>0</v>
      </c>
      <c r="O8" s="55" t="s">
        <v>445</v>
      </c>
      <c r="P8" s="54">
        <v>60000</v>
      </c>
      <c r="Q8" s="215">
        <v>47794.85</v>
      </c>
      <c r="R8" s="215">
        <v>21179.05</v>
      </c>
      <c r="S8" s="215">
        <v>3833.87</v>
      </c>
      <c r="T8" s="215">
        <v>4602.48</v>
      </c>
      <c r="U8" s="215">
        <v>10314.77</v>
      </c>
      <c r="V8" s="215">
        <v>10862.31</v>
      </c>
      <c r="W8" s="215">
        <v>16915</v>
      </c>
      <c r="X8" s="215">
        <v>16259.17</v>
      </c>
      <c r="Y8" s="215">
        <v>17499.29</v>
      </c>
      <c r="Z8" s="215">
        <v>0</v>
      </c>
      <c r="AA8" s="215">
        <v>0</v>
      </c>
      <c r="AB8" s="215">
        <v>0</v>
      </c>
      <c r="AC8" s="39">
        <f t="shared" si="1"/>
        <v>149260.79</v>
      </c>
      <c r="AD8" s="166"/>
      <c r="AE8" s="140"/>
      <c r="AF8" s="140">
        <f>3*6000</f>
        <v>18000</v>
      </c>
      <c r="AG8" s="168"/>
      <c r="AH8" s="140">
        <f t="shared" si="2"/>
        <v>167260.79</v>
      </c>
    </row>
    <row r="9" spans="1:34" s="75" customFormat="1" ht="12.75">
      <c r="A9" s="55" t="s">
        <v>307</v>
      </c>
      <c r="B9" s="55" t="s">
        <v>308</v>
      </c>
      <c r="C9" s="55"/>
      <c r="D9" s="55" t="s">
        <v>314</v>
      </c>
      <c r="E9" s="55" t="s">
        <v>317</v>
      </c>
      <c r="F9" s="102" t="s">
        <v>307</v>
      </c>
      <c r="G9" s="102" t="s">
        <v>308</v>
      </c>
      <c r="H9" s="102" t="s">
        <v>282</v>
      </c>
      <c r="I9" s="102" t="s">
        <v>314</v>
      </c>
      <c r="J9" s="102" t="s">
        <v>317</v>
      </c>
      <c r="K9" s="25">
        <f t="shared" si="3"/>
        <v>0</v>
      </c>
      <c r="L9" s="25">
        <f t="shared" si="4"/>
        <v>0</v>
      </c>
      <c r="M9" s="25">
        <f t="shared" si="5"/>
        <v>0</v>
      </c>
      <c r="N9" s="25">
        <f t="shared" si="0"/>
        <v>0</v>
      </c>
      <c r="O9" s="55" t="s">
        <v>446</v>
      </c>
      <c r="P9" s="54">
        <v>36000</v>
      </c>
      <c r="Q9" s="215">
        <v>1960</v>
      </c>
      <c r="R9" s="215">
        <v>1738.25</v>
      </c>
      <c r="S9" s="215">
        <v>3079.02</v>
      </c>
      <c r="T9" s="215">
        <v>950</v>
      </c>
      <c r="U9" s="215">
        <v>869</v>
      </c>
      <c r="V9" s="215">
        <v>616.5</v>
      </c>
      <c r="W9" s="215">
        <v>2665.45</v>
      </c>
      <c r="X9" s="215">
        <v>2622.5</v>
      </c>
      <c r="Y9" s="215">
        <v>1612</v>
      </c>
      <c r="Z9" s="215">
        <v>0</v>
      </c>
      <c r="AA9" s="215">
        <v>0</v>
      </c>
      <c r="AB9" s="215">
        <v>174</v>
      </c>
      <c r="AC9" s="39">
        <f t="shared" si="1"/>
        <v>16286.720000000001</v>
      </c>
      <c r="AD9" s="166"/>
      <c r="AE9" s="140">
        <f>AC9/AE$72*AE$73</f>
        <v>5428.906666666667</v>
      </c>
      <c r="AF9" s="140"/>
      <c r="AG9" s="168"/>
      <c r="AH9" s="140">
        <f t="shared" si="2"/>
        <v>21715.626666666667</v>
      </c>
    </row>
    <row r="10" spans="1:34" s="75" customFormat="1" ht="12.75">
      <c r="A10" s="55" t="s">
        <v>307</v>
      </c>
      <c r="B10" s="55" t="s">
        <v>308</v>
      </c>
      <c r="C10" s="55"/>
      <c r="D10" s="55" t="s">
        <v>314</v>
      </c>
      <c r="E10" s="55" t="s">
        <v>318</v>
      </c>
      <c r="F10" s="102" t="s">
        <v>307</v>
      </c>
      <c r="G10" s="102" t="s">
        <v>308</v>
      </c>
      <c r="H10" s="102" t="s">
        <v>282</v>
      </c>
      <c r="I10" s="102" t="s">
        <v>314</v>
      </c>
      <c r="J10" s="102" t="s">
        <v>318</v>
      </c>
      <c r="K10" s="25">
        <f t="shared" si="3"/>
        <v>0</v>
      </c>
      <c r="L10" s="25">
        <f t="shared" si="4"/>
        <v>0</v>
      </c>
      <c r="M10" s="25">
        <f t="shared" si="5"/>
        <v>0</v>
      </c>
      <c r="N10" s="25">
        <f t="shared" si="0"/>
        <v>0</v>
      </c>
      <c r="O10" s="55" t="s">
        <v>447</v>
      </c>
      <c r="P10" s="54">
        <v>200000</v>
      </c>
      <c r="Q10" s="215">
        <v>0</v>
      </c>
      <c r="R10" s="215">
        <v>0</v>
      </c>
      <c r="S10" s="215">
        <v>0</v>
      </c>
      <c r="T10" s="215">
        <v>0</v>
      </c>
      <c r="U10" s="215">
        <v>0</v>
      </c>
      <c r="V10" s="215">
        <v>0</v>
      </c>
      <c r="W10" s="215">
        <v>0</v>
      </c>
      <c r="X10" s="215">
        <v>0</v>
      </c>
      <c r="Y10" s="215">
        <v>255000</v>
      </c>
      <c r="Z10" s="215">
        <v>0</v>
      </c>
      <c r="AA10" s="215">
        <v>0</v>
      </c>
      <c r="AB10" s="215">
        <v>0</v>
      </c>
      <c r="AC10" s="39">
        <f t="shared" si="1"/>
        <v>255000</v>
      </c>
      <c r="AD10" s="166"/>
      <c r="AE10" s="140"/>
      <c r="AF10" s="140">
        <v>0</v>
      </c>
      <c r="AG10" s="168"/>
      <c r="AH10" s="140">
        <f t="shared" si="2"/>
        <v>255000</v>
      </c>
    </row>
    <row r="11" spans="1:34" s="75" customFormat="1" ht="12.75">
      <c r="A11" s="55" t="s">
        <v>307</v>
      </c>
      <c r="B11" s="55" t="s">
        <v>308</v>
      </c>
      <c r="C11" s="55"/>
      <c r="D11" s="55" t="s">
        <v>314</v>
      </c>
      <c r="E11" s="55" t="s">
        <v>319</v>
      </c>
      <c r="F11" s="102" t="s">
        <v>307</v>
      </c>
      <c r="G11" s="102" t="s">
        <v>308</v>
      </c>
      <c r="H11" s="102" t="s">
        <v>282</v>
      </c>
      <c r="I11" s="102" t="s">
        <v>314</v>
      </c>
      <c r="J11" s="102" t="s">
        <v>319</v>
      </c>
      <c r="K11" s="25">
        <f t="shared" si="3"/>
        <v>0</v>
      </c>
      <c r="L11" s="25">
        <f t="shared" si="4"/>
        <v>0</v>
      </c>
      <c r="M11" s="25">
        <f t="shared" si="5"/>
        <v>0</v>
      </c>
      <c r="N11" s="25">
        <f t="shared" si="0"/>
        <v>0</v>
      </c>
      <c r="O11" s="55" t="s">
        <v>448</v>
      </c>
      <c r="P11" s="54">
        <v>31000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  <c r="V11" s="215">
        <v>0</v>
      </c>
      <c r="W11" s="215">
        <v>0</v>
      </c>
      <c r="X11" s="215">
        <v>0</v>
      </c>
      <c r="Y11" s="215">
        <v>0</v>
      </c>
      <c r="Z11" s="215">
        <v>0</v>
      </c>
      <c r="AA11" s="215">
        <v>0</v>
      </c>
      <c r="AB11" s="215">
        <v>0</v>
      </c>
      <c r="AC11" s="39">
        <f t="shared" si="1"/>
        <v>0</v>
      </c>
      <c r="AD11" s="166"/>
      <c r="AE11" s="140"/>
      <c r="AF11" s="140">
        <v>31000</v>
      </c>
      <c r="AG11" s="168"/>
      <c r="AH11" s="140">
        <f t="shared" si="2"/>
        <v>31000</v>
      </c>
    </row>
    <row r="12" spans="1:34" s="75" customFormat="1" ht="12.75">
      <c r="A12" s="55" t="s">
        <v>307</v>
      </c>
      <c r="B12" s="55" t="s">
        <v>308</v>
      </c>
      <c r="C12" s="55"/>
      <c r="D12" s="55" t="s">
        <v>320</v>
      </c>
      <c r="E12" s="55" t="s">
        <v>321</v>
      </c>
      <c r="F12" s="102" t="s">
        <v>307</v>
      </c>
      <c r="G12" s="102" t="s">
        <v>308</v>
      </c>
      <c r="H12" s="102" t="s">
        <v>282</v>
      </c>
      <c r="I12" s="102" t="s">
        <v>320</v>
      </c>
      <c r="J12" s="102" t="s">
        <v>321</v>
      </c>
      <c r="K12" s="25">
        <f t="shared" si="3"/>
        <v>0</v>
      </c>
      <c r="L12" s="25">
        <f t="shared" si="4"/>
        <v>0</v>
      </c>
      <c r="M12" s="25">
        <f t="shared" si="5"/>
        <v>0</v>
      </c>
      <c r="N12" s="25">
        <f t="shared" si="0"/>
        <v>0</v>
      </c>
      <c r="O12" s="55" t="s">
        <v>449</v>
      </c>
      <c r="P12" s="54">
        <v>1500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  <c r="V12" s="215">
        <v>0</v>
      </c>
      <c r="W12" s="215">
        <v>0</v>
      </c>
      <c r="X12" s="215">
        <v>0</v>
      </c>
      <c r="Y12" s="215">
        <v>0</v>
      </c>
      <c r="Z12" s="215">
        <v>0</v>
      </c>
      <c r="AA12" s="215">
        <v>0</v>
      </c>
      <c r="AB12" s="215">
        <v>0</v>
      </c>
      <c r="AC12" s="39">
        <f t="shared" si="1"/>
        <v>0</v>
      </c>
      <c r="AD12" s="166"/>
      <c r="AE12" s="140"/>
      <c r="AF12" s="140">
        <v>0</v>
      </c>
      <c r="AG12" s="168"/>
      <c r="AH12" s="140">
        <f t="shared" si="2"/>
        <v>0</v>
      </c>
    </row>
    <row r="13" spans="1:34" s="75" customFormat="1" ht="12.75">
      <c r="A13" s="55" t="s">
        <v>307</v>
      </c>
      <c r="B13" s="55" t="s">
        <v>308</v>
      </c>
      <c r="C13" s="55"/>
      <c r="D13" s="55" t="s">
        <v>320</v>
      </c>
      <c r="E13" s="55" t="s">
        <v>322</v>
      </c>
      <c r="F13" s="102" t="s">
        <v>307</v>
      </c>
      <c r="G13" s="102" t="s">
        <v>308</v>
      </c>
      <c r="H13" s="102" t="s">
        <v>282</v>
      </c>
      <c r="I13" s="102" t="s">
        <v>320</v>
      </c>
      <c r="J13" s="102" t="s">
        <v>322</v>
      </c>
      <c r="K13" s="25">
        <f t="shared" si="3"/>
        <v>0</v>
      </c>
      <c r="L13" s="25">
        <f t="shared" si="4"/>
        <v>0</v>
      </c>
      <c r="M13" s="25">
        <f t="shared" si="5"/>
        <v>0</v>
      </c>
      <c r="N13" s="25">
        <f t="shared" si="0"/>
        <v>0</v>
      </c>
      <c r="O13" s="55" t="s">
        <v>450</v>
      </c>
      <c r="P13" s="54">
        <v>200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  <c r="V13" s="215">
        <v>0</v>
      </c>
      <c r="W13" s="215">
        <v>0</v>
      </c>
      <c r="X13" s="215">
        <v>0</v>
      </c>
      <c r="Y13" s="215">
        <v>0</v>
      </c>
      <c r="Z13" s="215">
        <v>0</v>
      </c>
      <c r="AA13" s="215">
        <v>0</v>
      </c>
      <c r="AB13" s="215">
        <v>0</v>
      </c>
      <c r="AC13" s="39">
        <f t="shared" si="1"/>
        <v>0</v>
      </c>
      <c r="AD13" s="166"/>
      <c r="AE13" s="140"/>
      <c r="AF13" s="140">
        <v>0</v>
      </c>
      <c r="AG13" s="168"/>
      <c r="AH13" s="140">
        <f t="shared" si="2"/>
        <v>0</v>
      </c>
    </row>
    <row r="14" spans="1:34" s="75" customFormat="1" ht="12.75">
      <c r="A14" s="55" t="s">
        <v>307</v>
      </c>
      <c r="B14" s="55" t="s">
        <v>308</v>
      </c>
      <c r="C14" s="55"/>
      <c r="D14" s="55" t="s">
        <v>320</v>
      </c>
      <c r="E14" s="55" t="s">
        <v>289</v>
      </c>
      <c r="F14" s="102" t="s">
        <v>307</v>
      </c>
      <c r="G14" s="102" t="s">
        <v>308</v>
      </c>
      <c r="H14" s="102" t="s">
        <v>282</v>
      </c>
      <c r="I14" s="102" t="s">
        <v>320</v>
      </c>
      <c r="J14" s="102" t="s">
        <v>289</v>
      </c>
      <c r="K14" s="25">
        <f t="shared" si="3"/>
        <v>0</v>
      </c>
      <c r="L14" s="25">
        <f t="shared" si="4"/>
        <v>0</v>
      </c>
      <c r="M14" s="25">
        <f t="shared" si="5"/>
        <v>0</v>
      </c>
      <c r="N14" s="25">
        <f t="shared" si="0"/>
        <v>0</v>
      </c>
      <c r="O14" s="55" t="s">
        <v>436</v>
      </c>
      <c r="P14" s="54">
        <v>2000</v>
      </c>
      <c r="Q14" s="215">
        <v>600</v>
      </c>
      <c r="R14" s="215">
        <v>0</v>
      </c>
      <c r="S14" s="215">
        <v>0</v>
      </c>
      <c r="T14" s="215">
        <v>0</v>
      </c>
      <c r="U14" s="215">
        <v>0</v>
      </c>
      <c r="V14" s="215">
        <v>0</v>
      </c>
      <c r="W14" s="215">
        <v>755</v>
      </c>
      <c r="X14" s="215">
        <v>155</v>
      </c>
      <c r="Y14" s="215">
        <v>0</v>
      </c>
      <c r="Z14" s="215">
        <v>0</v>
      </c>
      <c r="AA14" s="215">
        <v>0</v>
      </c>
      <c r="AB14" s="215">
        <v>0</v>
      </c>
      <c r="AC14" s="39">
        <f t="shared" si="1"/>
        <v>1510</v>
      </c>
      <c r="AD14" s="166"/>
      <c r="AE14" s="140">
        <f>AC14/AE$72*AE$73</f>
        <v>503.3333333333333</v>
      </c>
      <c r="AF14" s="140"/>
      <c r="AG14" s="168"/>
      <c r="AH14" s="140">
        <f t="shared" si="2"/>
        <v>2013.3333333333333</v>
      </c>
    </row>
    <row r="15" spans="1:34" s="75" customFormat="1" ht="12.75">
      <c r="A15" s="55" t="s">
        <v>307</v>
      </c>
      <c r="B15" s="55" t="s">
        <v>308</v>
      </c>
      <c r="C15" s="55"/>
      <c r="D15" s="55" t="s">
        <v>320</v>
      </c>
      <c r="E15" s="55" t="s">
        <v>323</v>
      </c>
      <c r="F15" s="102" t="s">
        <v>307</v>
      </c>
      <c r="G15" s="102" t="s">
        <v>308</v>
      </c>
      <c r="H15" s="102" t="s">
        <v>282</v>
      </c>
      <c r="I15" s="102" t="s">
        <v>320</v>
      </c>
      <c r="J15" s="102" t="s">
        <v>323</v>
      </c>
      <c r="K15" s="25">
        <f t="shared" si="3"/>
        <v>0</v>
      </c>
      <c r="L15" s="25">
        <f t="shared" si="4"/>
        <v>0</v>
      </c>
      <c r="M15" s="25">
        <f t="shared" si="5"/>
        <v>0</v>
      </c>
      <c r="N15" s="25">
        <f t="shared" si="0"/>
        <v>0</v>
      </c>
      <c r="O15" s="55" t="s">
        <v>452</v>
      </c>
      <c r="P15" s="54">
        <v>100</v>
      </c>
      <c r="Q15" s="215">
        <v>0</v>
      </c>
      <c r="R15" s="215">
        <v>0</v>
      </c>
      <c r="S15" s="215">
        <v>0</v>
      </c>
      <c r="T15" s="215">
        <v>310</v>
      </c>
      <c r="U15" s="215">
        <v>210</v>
      </c>
      <c r="V15" s="215">
        <v>0</v>
      </c>
      <c r="W15" s="215">
        <v>0</v>
      </c>
      <c r="X15" s="215">
        <v>0</v>
      </c>
      <c r="Y15" s="215">
        <v>0</v>
      </c>
      <c r="Z15" s="215">
        <v>0</v>
      </c>
      <c r="AA15" s="215">
        <v>0</v>
      </c>
      <c r="AB15" s="215">
        <v>0</v>
      </c>
      <c r="AC15" s="39">
        <f t="shared" si="1"/>
        <v>520</v>
      </c>
      <c r="AD15" s="166"/>
      <c r="AE15" s="140">
        <f>AC15/AE$72*AE$73</f>
        <v>173.33333333333334</v>
      </c>
      <c r="AF15" s="140"/>
      <c r="AG15" s="168"/>
      <c r="AH15" s="140">
        <f t="shared" si="2"/>
        <v>693.3333333333334</v>
      </c>
    </row>
    <row r="16" spans="1:34" s="75" customFormat="1" ht="12.75">
      <c r="A16" s="55" t="s">
        <v>307</v>
      </c>
      <c r="B16" s="55" t="s">
        <v>308</v>
      </c>
      <c r="C16" s="55"/>
      <c r="D16" s="55" t="s">
        <v>324</v>
      </c>
      <c r="E16" s="55" t="s">
        <v>202</v>
      </c>
      <c r="F16" s="102" t="s">
        <v>307</v>
      </c>
      <c r="G16" s="102" t="s">
        <v>308</v>
      </c>
      <c r="H16" s="102" t="s">
        <v>282</v>
      </c>
      <c r="I16" s="102" t="s">
        <v>324</v>
      </c>
      <c r="J16" s="102" t="s">
        <v>202</v>
      </c>
      <c r="K16" s="25">
        <f t="shared" si="3"/>
        <v>0</v>
      </c>
      <c r="L16" s="25">
        <f t="shared" si="4"/>
        <v>0</v>
      </c>
      <c r="M16" s="25">
        <f t="shared" si="5"/>
        <v>0</v>
      </c>
      <c r="N16" s="25">
        <f t="shared" si="0"/>
        <v>0</v>
      </c>
      <c r="O16" s="55" t="s">
        <v>209</v>
      </c>
      <c r="P16" s="54">
        <v>0</v>
      </c>
      <c r="Q16" s="215">
        <v>0</v>
      </c>
      <c r="R16" s="215">
        <v>0</v>
      </c>
      <c r="S16" s="215">
        <v>0</v>
      </c>
      <c r="T16" s="215">
        <v>0</v>
      </c>
      <c r="U16" s="215">
        <v>0</v>
      </c>
      <c r="V16" s="215">
        <v>0</v>
      </c>
      <c r="W16" s="215">
        <v>0</v>
      </c>
      <c r="X16" s="215">
        <v>0</v>
      </c>
      <c r="Y16" s="215">
        <v>0</v>
      </c>
      <c r="Z16" s="215">
        <v>0</v>
      </c>
      <c r="AA16" s="215">
        <v>0</v>
      </c>
      <c r="AB16" s="215">
        <v>0</v>
      </c>
      <c r="AC16" s="39">
        <f t="shared" si="1"/>
        <v>0</v>
      </c>
      <c r="AD16" s="166"/>
      <c r="AE16" s="140">
        <f>AC16/AE$72*AE$73</f>
        <v>0</v>
      </c>
      <c r="AF16" s="140"/>
      <c r="AG16" s="168"/>
      <c r="AH16" s="140">
        <f t="shared" si="2"/>
        <v>0</v>
      </c>
    </row>
    <row r="17" spans="1:34" s="75" customFormat="1" ht="12.75">
      <c r="A17" s="55" t="s">
        <v>307</v>
      </c>
      <c r="B17" s="55" t="s">
        <v>308</v>
      </c>
      <c r="C17" s="55"/>
      <c r="D17" s="55" t="s">
        <v>324</v>
      </c>
      <c r="E17" s="55" t="s">
        <v>323</v>
      </c>
      <c r="F17" s="102" t="s">
        <v>307</v>
      </c>
      <c r="G17" s="102" t="s">
        <v>308</v>
      </c>
      <c r="H17" s="102" t="s">
        <v>282</v>
      </c>
      <c r="I17" s="102" t="s">
        <v>324</v>
      </c>
      <c r="J17" s="102" t="s">
        <v>323</v>
      </c>
      <c r="K17" s="25">
        <f t="shared" si="3"/>
        <v>0</v>
      </c>
      <c r="L17" s="25">
        <f t="shared" si="4"/>
        <v>0</v>
      </c>
      <c r="M17" s="25">
        <f t="shared" si="5"/>
        <v>0</v>
      </c>
      <c r="N17" s="25">
        <f t="shared" si="0"/>
        <v>0</v>
      </c>
      <c r="O17" s="55" t="s">
        <v>452</v>
      </c>
      <c r="P17" s="54">
        <v>100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  <c r="V17" s="215">
        <v>0</v>
      </c>
      <c r="W17" s="215">
        <v>0</v>
      </c>
      <c r="X17" s="215">
        <v>0</v>
      </c>
      <c r="Y17" s="215">
        <v>0</v>
      </c>
      <c r="Z17" s="215">
        <v>0</v>
      </c>
      <c r="AA17" s="215">
        <v>0</v>
      </c>
      <c r="AB17" s="215">
        <v>0</v>
      </c>
      <c r="AC17" s="39">
        <f t="shared" si="1"/>
        <v>0</v>
      </c>
      <c r="AD17" s="166"/>
      <c r="AE17" s="140"/>
      <c r="AF17" s="140">
        <v>0</v>
      </c>
      <c r="AG17" s="168"/>
      <c r="AH17" s="140">
        <f t="shared" si="2"/>
        <v>0</v>
      </c>
    </row>
    <row r="18" spans="1:34" s="75" customFormat="1" ht="12.75">
      <c r="A18" s="55" t="s">
        <v>307</v>
      </c>
      <c r="B18" s="55" t="s">
        <v>308</v>
      </c>
      <c r="C18" s="55"/>
      <c r="D18" s="55" t="s">
        <v>324</v>
      </c>
      <c r="E18" s="55" t="s">
        <v>325</v>
      </c>
      <c r="F18" s="102" t="s">
        <v>307</v>
      </c>
      <c r="G18" s="102" t="s">
        <v>308</v>
      </c>
      <c r="H18" s="102" t="s">
        <v>282</v>
      </c>
      <c r="I18" s="102" t="s">
        <v>324</v>
      </c>
      <c r="J18" s="102" t="s">
        <v>325</v>
      </c>
      <c r="K18" s="25">
        <f aca="true" t="shared" si="6" ref="K18:L23">IF(A18=F18,0,"Fehler")</f>
        <v>0</v>
      </c>
      <c r="L18" s="25">
        <f t="shared" si="6"/>
        <v>0</v>
      </c>
      <c r="M18" s="25">
        <f aca="true" t="shared" si="7" ref="M18:N23">IF(D18=I18,0,"Fehler")</f>
        <v>0</v>
      </c>
      <c r="N18" s="25">
        <f t="shared" si="7"/>
        <v>0</v>
      </c>
      <c r="O18" s="55" t="s">
        <v>453</v>
      </c>
      <c r="P18" s="54">
        <v>0</v>
      </c>
      <c r="Q18" s="215">
        <v>0</v>
      </c>
      <c r="R18" s="215">
        <v>0</v>
      </c>
      <c r="S18" s="215">
        <v>0</v>
      </c>
      <c r="T18" s="215">
        <v>0</v>
      </c>
      <c r="U18" s="215">
        <v>0</v>
      </c>
      <c r="V18" s="215">
        <v>0</v>
      </c>
      <c r="W18" s="215">
        <v>0</v>
      </c>
      <c r="X18" s="215">
        <v>0</v>
      </c>
      <c r="Y18" s="215">
        <v>0</v>
      </c>
      <c r="Z18" s="215">
        <v>0</v>
      </c>
      <c r="AA18" s="215">
        <v>0</v>
      </c>
      <c r="AB18" s="215">
        <v>0</v>
      </c>
      <c r="AC18" s="39">
        <f aca="true" t="shared" si="8" ref="AC18:AC23">Q18+R18+S18+T18+U18+V18+W18+X18+Y18+Z18+AA18+AB18</f>
        <v>0</v>
      </c>
      <c r="AD18" s="166"/>
      <c r="AE18" s="140">
        <f>AC18/AE$72*AE$73</f>
        <v>0</v>
      </c>
      <c r="AF18" s="140"/>
      <c r="AG18" s="168"/>
      <c r="AH18" s="140">
        <f aca="true" t="shared" si="9" ref="AH18:AH23">IF(AG18&gt;0,AG18,AC18+AE18+AF18)</f>
        <v>0</v>
      </c>
    </row>
    <row r="19" spans="1:34" s="75" customFormat="1" ht="12.75">
      <c r="A19" s="55" t="s">
        <v>307</v>
      </c>
      <c r="B19" s="55" t="s">
        <v>308</v>
      </c>
      <c r="C19" s="55"/>
      <c r="D19" s="55" t="s">
        <v>324</v>
      </c>
      <c r="E19" s="55" t="s">
        <v>326</v>
      </c>
      <c r="F19" s="102" t="s">
        <v>307</v>
      </c>
      <c r="G19" s="102" t="s">
        <v>308</v>
      </c>
      <c r="H19" s="102" t="s">
        <v>282</v>
      </c>
      <c r="I19" s="102" t="s">
        <v>324</v>
      </c>
      <c r="J19" s="102" t="s">
        <v>326</v>
      </c>
      <c r="K19" s="25">
        <f t="shared" si="6"/>
        <v>0</v>
      </c>
      <c r="L19" s="25">
        <f t="shared" si="6"/>
        <v>0</v>
      </c>
      <c r="M19" s="25">
        <f t="shared" si="7"/>
        <v>0</v>
      </c>
      <c r="N19" s="25">
        <f t="shared" si="7"/>
        <v>0</v>
      </c>
      <c r="O19" s="55" t="s">
        <v>454</v>
      </c>
      <c r="P19" s="54">
        <v>0</v>
      </c>
      <c r="Q19" s="215">
        <v>0</v>
      </c>
      <c r="R19" s="215">
        <v>0</v>
      </c>
      <c r="S19" s="215">
        <v>0</v>
      </c>
      <c r="T19" s="215">
        <v>0</v>
      </c>
      <c r="U19" s="215">
        <v>0</v>
      </c>
      <c r="V19" s="215">
        <v>0</v>
      </c>
      <c r="W19" s="215">
        <v>0</v>
      </c>
      <c r="X19" s="215">
        <v>0</v>
      </c>
      <c r="Y19" s="215">
        <v>0</v>
      </c>
      <c r="Z19" s="215">
        <v>0</v>
      </c>
      <c r="AA19" s="215">
        <v>0</v>
      </c>
      <c r="AB19" s="215">
        <v>0</v>
      </c>
      <c r="AC19" s="39">
        <f t="shared" si="8"/>
        <v>0</v>
      </c>
      <c r="AD19" s="166"/>
      <c r="AE19" s="140">
        <f>AC19/AE$72*AE$73</f>
        <v>0</v>
      </c>
      <c r="AF19" s="140"/>
      <c r="AG19" s="168"/>
      <c r="AH19" s="140">
        <f t="shared" si="9"/>
        <v>0</v>
      </c>
    </row>
    <row r="20" spans="1:34" s="75" customFormat="1" ht="12.75">
      <c r="A20" s="55" t="s">
        <v>307</v>
      </c>
      <c r="B20" s="55" t="s">
        <v>308</v>
      </c>
      <c r="C20" s="55"/>
      <c r="D20" s="55" t="s">
        <v>324</v>
      </c>
      <c r="E20" s="55" t="s">
        <v>327</v>
      </c>
      <c r="F20" s="102" t="s">
        <v>307</v>
      </c>
      <c r="G20" s="102" t="s">
        <v>308</v>
      </c>
      <c r="H20" s="102" t="s">
        <v>282</v>
      </c>
      <c r="I20" s="102" t="s">
        <v>324</v>
      </c>
      <c r="J20" s="102" t="s">
        <v>327</v>
      </c>
      <c r="K20" s="25">
        <f t="shared" si="6"/>
        <v>0</v>
      </c>
      <c r="L20" s="25">
        <f t="shared" si="6"/>
        <v>0</v>
      </c>
      <c r="M20" s="25">
        <f t="shared" si="7"/>
        <v>0</v>
      </c>
      <c r="N20" s="25">
        <f t="shared" si="7"/>
        <v>0</v>
      </c>
      <c r="O20" s="55" t="s">
        <v>455</v>
      </c>
      <c r="P20" s="54">
        <v>0</v>
      </c>
      <c r="Q20" s="215">
        <v>0</v>
      </c>
      <c r="R20" s="215">
        <v>0</v>
      </c>
      <c r="S20" s="215">
        <v>0</v>
      </c>
      <c r="T20" s="215">
        <v>0</v>
      </c>
      <c r="U20" s="215">
        <v>0</v>
      </c>
      <c r="V20" s="215">
        <v>0</v>
      </c>
      <c r="W20" s="215">
        <v>0</v>
      </c>
      <c r="X20" s="215">
        <v>0</v>
      </c>
      <c r="Y20" s="215">
        <v>0</v>
      </c>
      <c r="Z20" s="215">
        <v>0</v>
      </c>
      <c r="AA20" s="215">
        <v>0</v>
      </c>
      <c r="AB20" s="215">
        <v>0</v>
      </c>
      <c r="AC20" s="39">
        <f t="shared" si="8"/>
        <v>0</v>
      </c>
      <c r="AD20" s="166"/>
      <c r="AE20" s="140">
        <f>AC20/AE$72*AE$73</f>
        <v>0</v>
      </c>
      <c r="AF20" s="140"/>
      <c r="AG20" s="168"/>
      <c r="AH20" s="140">
        <f t="shared" si="9"/>
        <v>0</v>
      </c>
    </row>
    <row r="21" spans="1:34" s="75" customFormat="1" ht="12.75">
      <c r="A21" s="55" t="s">
        <v>307</v>
      </c>
      <c r="B21" s="55" t="s">
        <v>308</v>
      </c>
      <c r="C21" s="55"/>
      <c r="D21" s="55" t="s">
        <v>328</v>
      </c>
      <c r="E21" s="55" t="s">
        <v>199</v>
      </c>
      <c r="F21" s="102" t="s">
        <v>307</v>
      </c>
      <c r="G21" s="102" t="s">
        <v>308</v>
      </c>
      <c r="H21" s="102" t="s">
        <v>282</v>
      </c>
      <c r="I21" s="102" t="s">
        <v>328</v>
      </c>
      <c r="J21" s="102" t="s">
        <v>199</v>
      </c>
      <c r="K21" s="25">
        <f t="shared" si="6"/>
        <v>0</v>
      </c>
      <c r="L21" s="25">
        <f t="shared" si="6"/>
        <v>0</v>
      </c>
      <c r="M21" s="25">
        <f t="shared" si="7"/>
        <v>0</v>
      </c>
      <c r="N21" s="25">
        <f t="shared" si="7"/>
        <v>0</v>
      </c>
      <c r="O21" s="55" t="s">
        <v>206</v>
      </c>
      <c r="P21" s="54">
        <v>0</v>
      </c>
      <c r="Q21" s="215">
        <v>0</v>
      </c>
      <c r="R21" s="215">
        <v>0</v>
      </c>
      <c r="S21" s="215">
        <v>0</v>
      </c>
      <c r="T21" s="215">
        <v>0</v>
      </c>
      <c r="U21" s="215">
        <v>0</v>
      </c>
      <c r="V21" s="215">
        <v>0</v>
      </c>
      <c r="W21" s="215">
        <v>0</v>
      </c>
      <c r="X21" s="215">
        <v>0</v>
      </c>
      <c r="Y21" s="215">
        <v>0</v>
      </c>
      <c r="Z21" s="215">
        <v>0</v>
      </c>
      <c r="AA21" s="215">
        <v>0</v>
      </c>
      <c r="AB21" s="215">
        <v>0</v>
      </c>
      <c r="AC21" s="39">
        <f t="shared" si="8"/>
        <v>0</v>
      </c>
      <c r="AD21" s="166"/>
      <c r="AE21" s="140">
        <f>AC21/AE$72*AE$73</f>
        <v>0</v>
      </c>
      <c r="AF21" s="140"/>
      <c r="AG21" s="168"/>
      <c r="AH21" s="140">
        <f t="shared" si="9"/>
        <v>0</v>
      </c>
    </row>
    <row r="22" spans="1:35" s="75" customFormat="1" ht="12.75">
      <c r="A22" s="217" t="s">
        <v>307</v>
      </c>
      <c r="B22" s="217" t="s">
        <v>308</v>
      </c>
      <c r="C22" s="217"/>
      <c r="D22" s="217">
        <v>36320100</v>
      </c>
      <c r="E22" s="217" t="s">
        <v>199</v>
      </c>
      <c r="F22" s="217" t="s">
        <v>307</v>
      </c>
      <c r="G22" s="217" t="s">
        <v>308</v>
      </c>
      <c r="H22" s="217" t="s">
        <v>282</v>
      </c>
      <c r="I22" s="217" t="s">
        <v>569</v>
      </c>
      <c r="J22" s="217" t="s">
        <v>199</v>
      </c>
      <c r="K22" s="218">
        <f>IF(A22=F22,0,"Fehler")</f>
        <v>0</v>
      </c>
      <c r="L22" s="218">
        <f>IF(B22=G22,0,"Fehler")</f>
        <v>0</v>
      </c>
      <c r="M22" s="218" t="str">
        <f>IF(D22=I22,0,"Fehler")</f>
        <v>Fehler</v>
      </c>
      <c r="N22" s="218">
        <f>IF(E22=J22,0,"Fehler")</f>
        <v>0</v>
      </c>
      <c r="O22" s="217" t="s">
        <v>206</v>
      </c>
      <c r="P22" s="219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1">
        <f t="shared" si="8"/>
        <v>0</v>
      </c>
      <c r="AD22" s="221"/>
      <c r="AE22" s="222">
        <f>AC22/AE$72*AE$73</f>
        <v>0</v>
      </c>
      <c r="AF22" s="222"/>
      <c r="AG22" s="223">
        <v>46000</v>
      </c>
      <c r="AH22" s="222">
        <f t="shared" si="9"/>
        <v>46000</v>
      </c>
      <c r="AI22" s="224" t="s">
        <v>306</v>
      </c>
    </row>
    <row r="23" spans="1:34" s="75" customFormat="1" ht="12.75">
      <c r="A23" s="55" t="s">
        <v>307</v>
      </c>
      <c r="B23" s="55" t="s">
        <v>308</v>
      </c>
      <c r="C23" s="55"/>
      <c r="D23" s="55" t="s">
        <v>329</v>
      </c>
      <c r="E23" s="55" t="s">
        <v>330</v>
      </c>
      <c r="F23" s="102" t="s">
        <v>307</v>
      </c>
      <c r="G23" s="102" t="s">
        <v>308</v>
      </c>
      <c r="H23" s="102" t="s">
        <v>282</v>
      </c>
      <c r="I23" s="102" t="s">
        <v>329</v>
      </c>
      <c r="J23" s="102" t="s">
        <v>330</v>
      </c>
      <c r="K23" s="25">
        <f t="shared" si="6"/>
        <v>0</v>
      </c>
      <c r="L23" s="25">
        <f t="shared" si="6"/>
        <v>0</v>
      </c>
      <c r="M23" s="25">
        <f t="shared" si="7"/>
        <v>0</v>
      </c>
      <c r="N23" s="25">
        <f t="shared" si="7"/>
        <v>0</v>
      </c>
      <c r="O23" s="55" t="s">
        <v>456</v>
      </c>
      <c r="P23" s="54">
        <v>20000</v>
      </c>
      <c r="Q23" s="215">
        <v>15080.1</v>
      </c>
      <c r="R23" s="215">
        <v>108.39</v>
      </c>
      <c r="S23" s="215">
        <v>562.29</v>
      </c>
      <c r="T23" s="215">
        <v>-686</v>
      </c>
      <c r="U23" s="215">
        <v>203.39</v>
      </c>
      <c r="V23" s="215">
        <v>108.39</v>
      </c>
      <c r="W23" s="215">
        <v>1872.39</v>
      </c>
      <c r="X23" s="215">
        <v>108.39</v>
      </c>
      <c r="Y23" s="215">
        <v>848.39</v>
      </c>
      <c r="Z23" s="215">
        <v>0</v>
      </c>
      <c r="AA23" s="215">
        <v>0</v>
      </c>
      <c r="AB23" s="215">
        <v>0</v>
      </c>
      <c r="AC23" s="39">
        <f t="shared" si="8"/>
        <v>18205.729999999996</v>
      </c>
      <c r="AD23" s="166"/>
      <c r="AE23" s="140"/>
      <c r="AF23" s="140">
        <v>0</v>
      </c>
      <c r="AG23" s="168"/>
      <c r="AH23" s="140">
        <f t="shared" si="9"/>
        <v>18205.729999999996</v>
      </c>
    </row>
    <row r="24" spans="1:34" s="75" customFormat="1" ht="12.75">
      <c r="A24" s="55" t="s">
        <v>307</v>
      </c>
      <c r="B24" s="55" t="s">
        <v>308</v>
      </c>
      <c r="C24" s="55"/>
      <c r="D24" s="55" t="s">
        <v>329</v>
      </c>
      <c r="E24" s="55" t="s">
        <v>331</v>
      </c>
      <c r="F24" s="102" t="s">
        <v>307</v>
      </c>
      <c r="G24" s="102" t="s">
        <v>308</v>
      </c>
      <c r="H24" s="102" t="s">
        <v>282</v>
      </c>
      <c r="I24" s="102" t="s">
        <v>329</v>
      </c>
      <c r="J24" s="102" t="s">
        <v>331</v>
      </c>
      <c r="K24" s="25">
        <f t="shared" si="3"/>
        <v>0</v>
      </c>
      <c r="L24" s="25">
        <f t="shared" si="4"/>
        <v>0</v>
      </c>
      <c r="M24" s="25">
        <f t="shared" si="5"/>
        <v>0</v>
      </c>
      <c r="N24" s="25">
        <f t="shared" si="0"/>
        <v>0</v>
      </c>
      <c r="O24" s="55" t="s">
        <v>457</v>
      </c>
      <c r="P24" s="54">
        <v>1000</v>
      </c>
      <c r="Q24" s="215">
        <v>-319.58</v>
      </c>
      <c r="R24" s="215">
        <v>0</v>
      </c>
      <c r="S24" s="215">
        <v>0</v>
      </c>
      <c r="T24" s="215">
        <v>450</v>
      </c>
      <c r="U24" s="215">
        <v>0</v>
      </c>
      <c r="V24" s="215">
        <v>0</v>
      </c>
      <c r="W24" s="215">
        <v>0</v>
      </c>
      <c r="X24" s="215">
        <v>0</v>
      </c>
      <c r="Y24" s="215">
        <v>0</v>
      </c>
      <c r="Z24" s="215">
        <v>0</v>
      </c>
      <c r="AA24" s="215">
        <v>0</v>
      </c>
      <c r="AB24" s="215">
        <v>0</v>
      </c>
      <c r="AC24" s="39">
        <f t="shared" si="1"/>
        <v>130.42000000000002</v>
      </c>
      <c r="AD24" s="166"/>
      <c r="AE24" s="140"/>
      <c r="AF24" s="140">
        <v>0</v>
      </c>
      <c r="AG24" s="168"/>
      <c r="AH24" s="140">
        <f t="shared" si="2"/>
        <v>130.42000000000002</v>
      </c>
    </row>
    <row r="25" spans="1:34" s="75" customFormat="1" ht="12.75">
      <c r="A25" s="55" t="s">
        <v>307</v>
      </c>
      <c r="B25" s="55" t="s">
        <v>308</v>
      </c>
      <c r="C25" s="55"/>
      <c r="D25" s="55" t="s">
        <v>329</v>
      </c>
      <c r="E25" s="55" t="s">
        <v>332</v>
      </c>
      <c r="F25" s="102" t="s">
        <v>307</v>
      </c>
      <c r="G25" s="102" t="s">
        <v>308</v>
      </c>
      <c r="H25" s="102" t="s">
        <v>282</v>
      </c>
      <c r="I25" s="102" t="s">
        <v>329</v>
      </c>
      <c r="J25" s="102" t="s">
        <v>332</v>
      </c>
      <c r="K25" s="25">
        <f t="shared" si="3"/>
        <v>0</v>
      </c>
      <c r="L25" s="25">
        <f t="shared" si="4"/>
        <v>0</v>
      </c>
      <c r="M25" s="25">
        <f t="shared" si="5"/>
        <v>0</v>
      </c>
      <c r="N25" s="25">
        <f t="shared" si="0"/>
        <v>0</v>
      </c>
      <c r="O25" s="55" t="s">
        <v>458</v>
      </c>
      <c r="P25" s="54">
        <v>500</v>
      </c>
      <c r="Q25" s="215">
        <v>1044</v>
      </c>
      <c r="R25" s="215">
        <v>0</v>
      </c>
      <c r="S25" s="215">
        <v>0</v>
      </c>
      <c r="T25" s="215">
        <v>480</v>
      </c>
      <c r="U25" s="215">
        <v>0</v>
      </c>
      <c r="V25" s="215">
        <v>0</v>
      </c>
      <c r="W25" s="215">
        <v>0</v>
      </c>
      <c r="X25" s="215">
        <v>0</v>
      </c>
      <c r="Y25" s="215">
        <v>0</v>
      </c>
      <c r="Z25" s="215">
        <v>0</v>
      </c>
      <c r="AA25" s="215">
        <v>0</v>
      </c>
      <c r="AB25" s="215">
        <v>0</v>
      </c>
      <c r="AC25" s="39">
        <f t="shared" si="1"/>
        <v>1524</v>
      </c>
      <c r="AD25" s="166"/>
      <c r="AE25" s="140"/>
      <c r="AF25" s="140">
        <v>0</v>
      </c>
      <c r="AG25" s="168"/>
      <c r="AH25" s="140">
        <f t="shared" si="2"/>
        <v>1524</v>
      </c>
    </row>
    <row r="26" spans="1:34" s="75" customFormat="1" ht="12.75">
      <c r="A26" s="55" t="s">
        <v>307</v>
      </c>
      <c r="B26" s="55" t="s">
        <v>308</v>
      </c>
      <c r="C26" s="55"/>
      <c r="D26" s="55" t="s">
        <v>329</v>
      </c>
      <c r="E26" s="55" t="s">
        <v>333</v>
      </c>
      <c r="F26" s="102" t="s">
        <v>307</v>
      </c>
      <c r="G26" s="102" t="s">
        <v>308</v>
      </c>
      <c r="H26" s="102" t="s">
        <v>282</v>
      </c>
      <c r="I26" s="102" t="s">
        <v>329</v>
      </c>
      <c r="J26" s="102" t="s">
        <v>333</v>
      </c>
      <c r="K26" s="25">
        <f t="shared" si="3"/>
        <v>0</v>
      </c>
      <c r="L26" s="25">
        <f t="shared" si="4"/>
        <v>0</v>
      </c>
      <c r="M26" s="25">
        <f t="shared" si="5"/>
        <v>0</v>
      </c>
      <c r="N26" s="25">
        <f t="shared" si="0"/>
        <v>0</v>
      </c>
      <c r="O26" s="55" t="s">
        <v>459</v>
      </c>
      <c r="P26" s="54">
        <v>1500</v>
      </c>
      <c r="Q26" s="215">
        <v>0</v>
      </c>
      <c r="R26" s="215">
        <v>0</v>
      </c>
      <c r="S26" s="215">
        <v>348.6</v>
      </c>
      <c r="T26" s="215">
        <v>0</v>
      </c>
      <c r="U26" s="215">
        <v>0</v>
      </c>
      <c r="V26" s="215">
        <v>0</v>
      </c>
      <c r="W26" s="215">
        <v>0</v>
      </c>
      <c r="X26" s="215">
        <v>0</v>
      </c>
      <c r="Y26" s="215">
        <v>252</v>
      </c>
      <c r="Z26" s="215">
        <v>0</v>
      </c>
      <c r="AA26" s="215">
        <v>0</v>
      </c>
      <c r="AB26" s="215">
        <v>0</v>
      </c>
      <c r="AC26" s="39">
        <f t="shared" si="1"/>
        <v>600.6</v>
      </c>
      <c r="AD26" s="166"/>
      <c r="AE26" s="140">
        <f>AC26/AE$72*AE$73</f>
        <v>200.2</v>
      </c>
      <c r="AF26" s="140"/>
      <c r="AG26" s="168"/>
      <c r="AH26" s="140">
        <f t="shared" si="2"/>
        <v>800.8</v>
      </c>
    </row>
    <row r="27" spans="1:34" s="75" customFormat="1" ht="12.75">
      <c r="A27" s="55" t="s">
        <v>307</v>
      </c>
      <c r="B27" s="55" t="s">
        <v>308</v>
      </c>
      <c r="C27" s="55"/>
      <c r="D27" s="55" t="s">
        <v>329</v>
      </c>
      <c r="E27" s="55" t="s">
        <v>288</v>
      </c>
      <c r="F27" s="102" t="s">
        <v>307</v>
      </c>
      <c r="G27" s="102" t="s">
        <v>308</v>
      </c>
      <c r="H27" s="102" t="s">
        <v>282</v>
      </c>
      <c r="I27" s="102" t="s">
        <v>329</v>
      </c>
      <c r="J27" s="102" t="s">
        <v>288</v>
      </c>
      <c r="K27" s="25">
        <f t="shared" si="3"/>
        <v>0</v>
      </c>
      <c r="L27" s="25">
        <f t="shared" si="4"/>
        <v>0</v>
      </c>
      <c r="M27" s="25">
        <f t="shared" si="5"/>
        <v>0</v>
      </c>
      <c r="N27" s="25">
        <f t="shared" si="0"/>
        <v>0</v>
      </c>
      <c r="O27" s="55" t="s">
        <v>435</v>
      </c>
      <c r="P27" s="54">
        <v>60000</v>
      </c>
      <c r="Q27" s="215">
        <v>56481.27</v>
      </c>
      <c r="R27" s="215">
        <v>124.18</v>
      </c>
      <c r="S27" s="215">
        <v>1920</v>
      </c>
      <c r="T27" s="215">
        <v>-1649.49</v>
      </c>
      <c r="U27" s="215">
        <v>167.34</v>
      </c>
      <c r="V27" s="215">
        <v>1482</v>
      </c>
      <c r="W27" s="215">
        <v>3163.99</v>
      </c>
      <c r="X27" s="215">
        <v>184</v>
      </c>
      <c r="Y27" s="215">
        <v>184</v>
      </c>
      <c r="Z27" s="215">
        <v>0</v>
      </c>
      <c r="AA27" s="215">
        <v>0</v>
      </c>
      <c r="AB27" s="215">
        <v>0</v>
      </c>
      <c r="AC27" s="39">
        <f t="shared" si="1"/>
        <v>62057.28999999999</v>
      </c>
      <c r="AD27" s="166"/>
      <c r="AE27" s="140"/>
      <c r="AF27" s="140">
        <f>3*1000</f>
        <v>3000</v>
      </c>
      <c r="AG27" s="168"/>
      <c r="AH27" s="140">
        <f t="shared" si="2"/>
        <v>65057.28999999999</v>
      </c>
    </row>
    <row r="28" spans="1:34" s="75" customFormat="1" ht="12.75">
      <c r="A28" s="55" t="s">
        <v>307</v>
      </c>
      <c r="B28" s="55" t="s">
        <v>308</v>
      </c>
      <c r="C28" s="55"/>
      <c r="D28" s="55" t="s">
        <v>329</v>
      </c>
      <c r="E28" s="55" t="s">
        <v>290</v>
      </c>
      <c r="F28" s="102" t="s">
        <v>307</v>
      </c>
      <c r="G28" s="102" t="s">
        <v>308</v>
      </c>
      <c r="H28" s="102" t="s">
        <v>282</v>
      </c>
      <c r="I28" s="102" t="s">
        <v>329</v>
      </c>
      <c r="J28" s="102" t="s">
        <v>290</v>
      </c>
      <c r="K28" s="25">
        <f t="shared" si="3"/>
        <v>0</v>
      </c>
      <c r="L28" s="25">
        <f t="shared" si="4"/>
        <v>0</v>
      </c>
      <c r="M28" s="25">
        <f t="shared" si="5"/>
        <v>0</v>
      </c>
      <c r="N28" s="25">
        <f t="shared" si="0"/>
        <v>0</v>
      </c>
      <c r="O28" s="55" t="s">
        <v>210</v>
      </c>
      <c r="P28" s="54">
        <v>500</v>
      </c>
      <c r="Q28" s="215">
        <v>-414.18</v>
      </c>
      <c r="R28" s="215">
        <v>0</v>
      </c>
      <c r="S28" s="215">
        <v>0</v>
      </c>
      <c r="T28" s="215">
        <v>0</v>
      </c>
      <c r="U28" s="215">
        <v>0</v>
      </c>
      <c r="V28" s="215">
        <v>0</v>
      </c>
      <c r="W28" s="215">
        <v>0</v>
      </c>
      <c r="X28" s="215">
        <v>0</v>
      </c>
      <c r="Y28" s="215">
        <v>0</v>
      </c>
      <c r="Z28" s="215">
        <v>0</v>
      </c>
      <c r="AA28" s="215">
        <v>0</v>
      </c>
      <c r="AB28" s="215">
        <v>0</v>
      </c>
      <c r="AC28" s="39">
        <f t="shared" si="1"/>
        <v>-414.18</v>
      </c>
      <c r="AD28" s="166"/>
      <c r="AE28" s="140"/>
      <c r="AF28" s="140">
        <v>0</v>
      </c>
      <c r="AG28" s="168"/>
      <c r="AH28" s="140">
        <f t="shared" si="2"/>
        <v>-414.18</v>
      </c>
    </row>
    <row r="29" spans="1:34" s="75" customFormat="1" ht="12.75">
      <c r="A29" s="55" t="s">
        <v>307</v>
      </c>
      <c r="B29" s="55" t="s">
        <v>308</v>
      </c>
      <c r="C29" s="55"/>
      <c r="D29" s="55" t="s">
        <v>329</v>
      </c>
      <c r="E29" s="55" t="s">
        <v>334</v>
      </c>
      <c r="F29" s="102" t="s">
        <v>307</v>
      </c>
      <c r="G29" s="102" t="s">
        <v>308</v>
      </c>
      <c r="H29" s="102" t="s">
        <v>282</v>
      </c>
      <c r="I29" s="102" t="s">
        <v>329</v>
      </c>
      <c r="J29" s="102" t="s">
        <v>334</v>
      </c>
      <c r="K29" s="25">
        <f t="shared" si="3"/>
        <v>0</v>
      </c>
      <c r="L29" s="25">
        <f t="shared" si="4"/>
        <v>0</v>
      </c>
      <c r="M29" s="25">
        <f t="shared" si="5"/>
        <v>0</v>
      </c>
      <c r="N29" s="25">
        <f t="shared" si="0"/>
        <v>0</v>
      </c>
      <c r="O29" s="55" t="s">
        <v>460</v>
      </c>
      <c r="P29" s="54">
        <v>80000</v>
      </c>
      <c r="Q29" s="215">
        <v>58438.82</v>
      </c>
      <c r="R29" s="215">
        <v>18968.2</v>
      </c>
      <c r="S29" s="215">
        <v>1713.1</v>
      </c>
      <c r="T29" s="215">
        <v>3091</v>
      </c>
      <c r="U29" s="215">
        <v>10857.7</v>
      </c>
      <c r="V29" s="215">
        <v>2834.2</v>
      </c>
      <c r="W29" s="215">
        <v>546</v>
      </c>
      <c r="X29" s="215">
        <v>10215.9</v>
      </c>
      <c r="Y29" s="215">
        <v>3681</v>
      </c>
      <c r="Z29" s="215">
        <v>-1140</v>
      </c>
      <c r="AA29" s="215">
        <v>0</v>
      </c>
      <c r="AB29" s="215">
        <v>0</v>
      </c>
      <c r="AC29" s="39">
        <f t="shared" si="1"/>
        <v>109205.92</v>
      </c>
      <c r="AD29" s="166"/>
      <c r="AE29" s="140"/>
      <c r="AF29" s="140">
        <v>0</v>
      </c>
      <c r="AG29" s="168"/>
      <c r="AH29" s="140">
        <f t="shared" si="2"/>
        <v>109205.92</v>
      </c>
    </row>
    <row r="30" spans="1:34" s="75" customFormat="1" ht="12.75">
      <c r="A30" s="55" t="s">
        <v>307</v>
      </c>
      <c r="B30" s="55" t="s">
        <v>308</v>
      </c>
      <c r="C30" s="55"/>
      <c r="D30" s="55" t="s">
        <v>329</v>
      </c>
      <c r="E30" s="55" t="s">
        <v>335</v>
      </c>
      <c r="F30" s="102" t="s">
        <v>307</v>
      </c>
      <c r="G30" s="102" t="s">
        <v>308</v>
      </c>
      <c r="H30" s="102" t="s">
        <v>282</v>
      </c>
      <c r="I30" s="102" t="s">
        <v>329</v>
      </c>
      <c r="J30" s="102" t="s">
        <v>335</v>
      </c>
      <c r="K30" s="25">
        <f t="shared" si="3"/>
        <v>0</v>
      </c>
      <c r="L30" s="25">
        <f t="shared" si="4"/>
        <v>0</v>
      </c>
      <c r="M30" s="25">
        <f t="shared" si="5"/>
        <v>0</v>
      </c>
      <c r="N30" s="25">
        <f t="shared" si="0"/>
        <v>0</v>
      </c>
      <c r="O30" s="55" t="s">
        <v>461</v>
      </c>
      <c r="P30" s="54">
        <v>500</v>
      </c>
      <c r="Q30" s="215">
        <v>0</v>
      </c>
      <c r="R30" s="215">
        <v>0</v>
      </c>
      <c r="S30" s="215">
        <v>0</v>
      </c>
      <c r="T30" s="215">
        <v>0</v>
      </c>
      <c r="U30" s="215">
        <v>0</v>
      </c>
      <c r="V30" s="215">
        <v>0</v>
      </c>
      <c r="W30" s="215">
        <v>0</v>
      </c>
      <c r="X30" s="215">
        <v>0</v>
      </c>
      <c r="Y30" s="215">
        <v>0</v>
      </c>
      <c r="Z30" s="215">
        <v>0</v>
      </c>
      <c r="AA30" s="215">
        <v>0</v>
      </c>
      <c r="AB30" s="215">
        <v>0</v>
      </c>
      <c r="AC30" s="39">
        <f t="shared" si="1"/>
        <v>0</v>
      </c>
      <c r="AD30" s="166"/>
      <c r="AE30" s="140">
        <f>AC30/AE$72*AE$73</f>
        <v>0</v>
      </c>
      <c r="AF30" s="140"/>
      <c r="AG30" s="168"/>
      <c r="AH30" s="140">
        <f t="shared" si="2"/>
        <v>0</v>
      </c>
    </row>
    <row r="31" spans="1:34" s="75" customFormat="1" ht="12.75">
      <c r="A31" s="55" t="s">
        <v>307</v>
      </c>
      <c r="B31" s="55" t="s">
        <v>308</v>
      </c>
      <c r="C31" s="55"/>
      <c r="D31" s="55" t="s">
        <v>329</v>
      </c>
      <c r="E31" s="55" t="s">
        <v>336</v>
      </c>
      <c r="F31" s="102" t="s">
        <v>307</v>
      </c>
      <c r="G31" s="102" t="s">
        <v>308</v>
      </c>
      <c r="H31" s="102" t="s">
        <v>282</v>
      </c>
      <c r="I31" s="102" t="s">
        <v>329</v>
      </c>
      <c r="J31" s="102" t="s">
        <v>336</v>
      </c>
      <c r="K31" s="25">
        <f t="shared" si="3"/>
        <v>0</v>
      </c>
      <c r="L31" s="25">
        <f t="shared" si="4"/>
        <v>0</v>
      </c>
      <c r="M31" s="25">
        <f t="shared" si="5"/>
        <v>0</v>
      </c>
      <c r="N31" s="25">
        <f t="shared" si="0"/>
        <v>0</v>
      </c>
      <c r="O31" s="55" t="s">
        <v>462</v>
      </c>
      <c r="P31" s="54">
        <v>50000</v>
      </c>
      <c r="Q31" s="215">
        <v>18977.5</v>
      </c>
      <c r="R31" s="215">
        <v>4048</v>
      </c>
      <c r="S31" s="215">
        <v>1421</v>
      </c>
      <c r="T31" s="215">
        <v>-298</v>
      </c>
      <c r="U31" s="215">
        <v>133.3</v>
      </c>
      <c r="V31" s="215">
        <v>-2.4</v>
      </c>
      <c r="W31" s="215">
        <v>2556</v>
      </c>
      <c r="X31" s="215">
        <v>184</v>
      </c>
      <c r="Y31" s="215">
        <v>5949.26</v>
      </c>
      <c r="Z31" s="215">
        <v>0</v>
      </c>
      <c r="AA31" s="215">
        <v>0</v>
      </c>
      <c r="AB31" s="215">
        <v>0</v>
      </c>
      <c r="AC31" s="39">
        <f t="shared" si="1"/>
        <v>32968.659999999996</v>
      </c>
      <c r="AD31" s="166"/>
      <c r="AE31" s="140">
        <f>AC31/AE$72*AE$73</f>
        <v>10989.553333333333</v>
      </c>
      <c r="AF31" s="140"/>
      <c r="AG31" s="168"/>
      <c r="AH31" s="140">
        <f t="shared" si="2"/>
        <v>43958.21333333333</v>
      </c>
    </row>
    <row r="32" spans="1:34" s="75" customFormat="1" ht="12.75">
      <c r="A32" s="55" t="s">
        <v>307</v>
      </c>
      <c r="B32" s="55" t="s">
        <v>308</v>
      </c>
      <c r="C32" s="55"/>
      <c r="D32" s="55" t="s">
        <v>329</v>
      </c>
      <c r="E32" s="55" t="s">
        <v>337</v>
      </c>
      <c r="F32" s="102" t="s">
        <v>307</v>
      </c>
      <c r="G32" s="102" t="s">
        <v>308</v>
      </c>
      <c r="H32" s="102" t="s">
        <v>282</v>
      </c>
      <c r="I32" s="102" t="s">
        <v>329</v>
      </c>
      <c r="J32" s="102" t="s">
        <v>337</v>
      </c>
      <c r="K32" s="25">
        <f t="shared" si="3"/>
        <v>0</v>
      </c>
      <c r="L32" s="25">
        <f t="shared" si="4"/>
        <v>0</v>
      </c>
      <c r="M32" s="25">
        <f t="shared" si="5"/>
        <v>0</v>
      </c>
      <c r="N32" s="25">
        <f t="shared" si="0"/>
        <v>0</v>
      </c>
      <c r="O32" s="55" t="s">
        <v>463</v>
      </c>
      <c r="P32" s="54">
        <v>500</v>
      </c>
      <c r="Q32" s="215">
        <v>0</v>
      </c>
      <c r="R32" s="215">
        <v>0</v>
      </c>
      <c r="S32" s="215">
        <v>0</v>
      </c>
      <c r="T32" s="215">
        <v>0</v>
      </c>
      <c r="U32" s="215">
        <v>0</v>
      </c>
      <c r="V32" s="215">
        <v>0</v>
      </c>
      <c r="W32" s="215">
        <v>0</v>
      </c>
      <c r="X32" s="215">
        <v>0</v>
      </c>
      <c r="Y32" s="215">
        <v>0</v>
      </c>
      <c r="Z32" s="215">
        <v>0</v>
      </c>
      <c r="AA32" s="215">
        <v>0</v>
      </c>
      <c r="AB32" s="215">
        <v>0</v>
      </c>
      <c r="AC32" s="39">
        <f t="shared" si="1"/>
        <v>0</v>
      </c>
      <c r="AD32" s="166"/>
      <c r="AE32" s="140">
        <f>AC32/AE$72*AE$73</f>
        <v>0</v>
      </c>
      <c r="AF32" s="140"/>
      <c r="AG32" s="168"/>
      <c r="AH32" s="140">
        <f t="shared" si="2"/>
        <v>0</v>
      </c>
    </row>
    <row r="33" spans="1:34" s="75" customFormat="1" ht="12.75">
      <c r="A33" s="55" t="s">
        <v>307</v>
      </c>
      <c r="B33" s="55" t="s">
        <v>308</v>
      </c>
      <c r="C33" s="55"/>
      <c r="D33" s="55" t="s">
        <v>329</v>
      </c>
      <c r="E33" s="55" t="s">
        <v>338</v>
      </c>
      <c r="F33" s="102" t="s">
        <v>307</v>
      </c>
      <c r="G33" s="102" t="s">
        <v>308</v>
      </c>
      <c r="H33" s="102" t="s">
        <v>282</v>
      </c>
      <c r="I33" s="102" t="s">
        <v>329</v>
      </c>
      <c r="J33" s="102" t="s">
        <v>338</v>
      </c>
      <c r="K33" s="25">
        <f t="shared" si="3"/>
        <v>0</v>
      </c>
      <c r="L33" s="25">
        <f t="shared" si="4"/>
        <v>0</v>
      </c>
      <c r="M33" s="25">
        <f t="shared" si="5"/>
        <v>0</v>
      </c>
      <c r="N33" s="25">
        <f t="shared" si="0"/>
        <v>0</v>
      </c>
      <c r="O33" s="55" t="s">
        <v>464</v>
      </c>
      <c r="P33" s="54">
        <v>105000</v>
      </c>
      <c r="Q33" s="215">
        <v>97622.74</v>
      </c>
      <c r="R33" s="215">
        <v>1919.75</v>
      </c>
      <c r="S33" s="215">
        <v>-71.66</v>
      </c>
      <c r="T33" s="215">
        <v>1719.15</v>
      </c>
      <c r="U33" s="215">
        <v>299.66</v>
      </c>
      <c r="V33" s="215">
        <v>1276.9</v>
      </c>
      <c r="W33" s="215">
        <v>5048.32</v>
      </c>
      <c r="X33" s="215">
        <v>509.45</v>
      </c>
      <c r="Y33" s="215">
        <v>558</v>
      </c>
      <c r="Z33" s="215">
        <v>0</v>
      </c>
      <c r="AA33" s="215">
        <v>0</v>
      </c>
      <c r="AB33" s="215">
        <v>0</v>
      </c>
      <c r="AC33" s="39">
        <f t="shared" si="1"/>
        <v>108882.30999999998</v>
      </c>
      <c r="AD33" s="166"/>
      <c r="AE33" s="140"/>
      <c r="AF33" s="140">
        <f>3*1000</f>
        <v>3000</v>
      </c>
      <c r="AG33" s="168"/>
      <c r="AH33" s="140">
        <f t="shared" si="2"/>
        <v>111882.30999999998</v>
      </c>
    </row>
    <row r="34" spans="1:34" s="75" customFormat="1" ht="12.75">
      <c r="A34" s="55" t="s">
        <v>307</v>
      </c>
      <c r="B34" s="55" t="s">
        <v>308</v>
      </c>
      <c r="C34" s="55"/>
      <c r="D34" s="55" t="s">
        <v>329</v>
      </c>
      <c r="E34" s="55" t="s">
        <v>339</v>
      </c>
      <c r="F34" s="102" t="s">
        <v>307</v>
      </c>
      <c r="G34" s="102" t="s">
        <v>308</v>
      </c>
      <c r="H34" s="102" t="s">
        <v>282</v>
      </c>
      <c r="I34" s="102" t="s">
        <v>329</v>
      </c>
      <c r="J34" s="102" t="s">
        <v>339</v>
      </c>
      <c r="K34" s="25">
        <f t="shared" si="3"/>
        <v>0</v>
      </c>
      <c r="L34" s="25">
        <f t="shared" si="4"/>
        <v>0</v>
      </c>
      <c r="M34" s="25">
        <f t="shared" si="5"/>
        <v>0</v>
      </c>
      <c r="N34" s="25">
        <f t="shared" si="0"/>
        <v>0</v>
      </c>
      <c r="O34" s="55" t="s">
        <v>465</v>
      </c>
      <c r="P34" s="54">
        <v>500</v>
      </c>
      <c r="Q34" s="215">
        <v>0</v>
      </c>
      <c r="R34" s="215">
        <v>0</v>
      </c>
      <c r="S34" s="215">
        <v>0</v>
      </c>
      <c r="T34" s="215">
        <v>0</v>
      </c>
      <c r="U34" s="215">
        <v>0</v>
      </c>
      <c r="V34" s="215">
        <v>0</v>
      </c>
      <c r="W34" s="215">
        <v>0</v>
      </c>
      <c r="X34" s="215">
        <v>0</v>
      </c>
      <c r="Y34" s="215">
        <v>0</v>
      </c>
      <c r="Z34" s="215">
        <v>0</v>
      </c>
      <c r="AA34" s="215">
        <v>0</v>
      </c>
      <c r="AB34" s="215">
        <v>0</v>
      </c>
      <c r="AC34" s="39">
        <f t="shared" si="1"/>
        <v>0</v>
      </c>
      <c r="AD34" s="166"/>
      <c r="AE34" s="140">
        <f>AC34/AE$72*AE$73</f>
        <v>0</v>
      </c>
      <c r="AF34" s="140"/>
      <c r="AG34" s="168"/>
      <c r="AH34" s="140">
        <f t="shared" si="2"/>
        <v>0</v>
      </c>
    </row>
    <row r="35" spans="1:34" s="75" customFormat="1" ht="12.75">
      <c r="A35" s="55" t="s">
        <v>307</v>
      </c>
      <c r="B35" s="55" t="s">
        <v>308</v>
      </c>
      <c r="C35" s="55"/>
      <c r="D35" s="55" t="s">
        <v>329</v>
      </c>
      <c r="E35" s="55" t="s">
        <v>340</v>
      </c>
      <c r="F35" s="102" t="s">
        <v>307</v>
      </c>
      <c r="G35" s="102" t="s">
        <v>308</v>
      </c>
      <c r="H35" s="102" t="s">
        <v>282</v>
      </c>
      <c r="I35" s="102" t="s">
        <v>329</v>
      </c>
      <c r="J35" s="102" t="s">
        <v>340</v>
      </c>
      <c r="K35" s="25">
        <f t="shared" si="3"/>
        <v>0</v>
      </c>
      <c r="L35" s="25">
        <f t="shared" si="4"/>
        <v>0</v>
      </c>
      <c r="M35" s="25">
        <f t="shared" si="5"/>
        <v>0</v>
      </c>
      <c r="N35" s="25">
        <f t="shared" si="0"/>
        <v>0</v>
      </c>
      <c r="O35" s="55" t="s">
        <v>466</v>
      </c>
      <c r="P35" s="54">
        <v>40000</v>
      </c>
      <c r="Q35" s="215">
        <v>18502.68</v>
      </c>
      <c r="R35" s="215">
        <v>0</v>
      </c>
      <c r="S35" s="215">
        <v>736</v>
      </c>
      <c r="T35" s="215">
        <v>1656</v>
      </c>
      <c r="U35" s="215">
        <v>0</v>
      </c>
      <c r="V35" s="215">
        <v>0</v>
      </c>
      <c r="W35" s="215">
        <v>9.84</v>
      </c>
      <c r="X35" s="215">
        <v>-920</v>
      </c>
      <c r="Y35" s="215">
        <v>0</v>
      </c>
      <c r="Z35" s="215">
        <v>0</v>
      </c>
      <c r="AA35" s="215">
        <v>0</v>
      </c>
      <c r="AB35" s="215">
        <v>0</v>
      </c>
      <c r="AC35" s="39">
        <f t="shared" si="1"/>
        <v>19984.52</v>
      </c>
      <c r="AD35" s="166"/>
      <c r="AE35" s="140">
        <f>AC35/AE$72*AE$73</f>
        <v>6661.506666666667</v>
      </c>
      <c r="AF35" s="140"/>
      <c r="AG35" s="168"/>
      <c r="AH35" s="140">
        <f t="shared" si="2"/>
        <v>26646.02666666667</v>
      </c>
    </row>
    <row r="36" spans="1:34" s="75" customFormat="1" ht="12.75">
      <c r="A36" s="55" t="s">
        <v>307</v>
      </c>
      <c r="B36" s="55" t="s">
        <v>308</v>
      </c>
      <c r="C36" s="55"/>
      <c r="D36" s="55" t="s">
        <v>329</v>
      </c>
      <c r="E36" s="55" t="s">
        <v>199</v>
      </c>
      <c r="F36" s="102" t="s">
        <v>307</v>
      </c>
      <c r="G36" s="102" t="s">
        <v>308</v>
      </c>
      <c r="H36" s="102" t="s">
        <v>282</v>
      </c>
      <c r="I36" s="102" t="s">
        <v>329</v>
      </c>
      <c r="J36" s="102" t="s">
        <v>199</v>
      </c>
      <c r="K36" s="25">
        <f t="shared" si="3"/>
        <v>0</v>
      </c>
      <c r="L36" s="25">
        <f t="shared" si="4"/>
        <v>0</v>
      </c>
      <c r="M36" s="25">
        <f t="shared" si="5"/>
        <v>0</v>
      </c>
      <c r="N36" s="25">
        <f t="shared" si="0"/>
        <v>0</v>
      </c>
      <c r="O36" s="55" t="s">
        <v>206</v>
      </c>
      <c r="P36" s="54">
        <v>500</v>
      </c>
      <c r="Q36" s="215">
        <v>39696.45</v>
      </c>
      <c r="R36" s="215">
        <v>0</v>
      </c>
      <c r="S36" s="215">
        <v>0</v>
      </c>
      <c r="T36" s="215">
        <v>0</v>
      </c>
      <c r="U36" s="215">
        <v>0</v>
      </c>
      <c r="V36" s="215">
        <v>0</v>
      </c>
      <c r="W36" s="215">
        <v>0</v>
      </c>
      <c r="X36" s="215">
        <v>0</v>
      </c>
      <c r="Y36" s="215">
        <v>0</v>
      </c>
      <c r="Z36" s="215">
        <v>0</v>
      </c>
      <c r="AA36" s="215">
        <v>0</v>
      </c>
      <c r="AB36" s="215">
        <v>0</v>
      </c>
      <c r="AC36" s="39">
        <f t="shared" si="1"/>
        <v>39696.45</v>
      </c>
      <c r="AD36" s="166"/>
      <c r="AE36" s="140"/>
      <c r="AF36" s="140">
        <v>0</v>
      </c>
      <c r="AG36" s="168"/>
      <c r="AH36" s="140">
        <f t="shared" si="2"/>
        <v>39696.45</v>
      </c>
    </row>
    <row r="37" spans="1:34" s="75" customFormat="1" ht="12.75">
      <c r="A37" s="55" t="s">
        <v>307</v>
      </c>
      <c r="B37" s="55" t="s">
        <v>308</v>
      </c>
      <c r="C37" s="55"/>
      <c r="D37" s="55" t="s">
        <v>329</v>
      </c>
      <c r="E37" s="55" t="s">
        <v>200</v>
      </c>
      <c r="F37" s="102" t="s">
        <v>307</v>
      </c>
      <c r="G37" s="102" t="s">
        <v>308</v>
      </c>
      <c r="H37" s="102" t="s">
        <v>282</v>
      </c>
      <c r="I37" s="102" t="s">
        <v>329</v>
      </c>
      <c r="J37" s="102" t="s">
        <v>200</v>
      </c>
      <c r="K37" s="25">
        <f t="shared" si="3"/>
        <v>0</v>
      </c>
      <c r="L37" s="25">
        <f t="shared" si="4"/>
        <v>0</v>
      </c>
      <c r="M37" s="25">
        <f t="shared" si="5"/>
        <v>0</v>
      </c>
      <c r="N37" s="25">
        <f t="shared" si="0"/>
        <v>0</v>
      </c>
      <c r="O37" s="55" t="s">
        <v>207</v>
      </c>
      <c r="P37" s="54">
        <v>330000</v>
      </c>
      <c r="Q37" s="215">
        <v>98067</v>
      </c>
      <c r="R37" s="215">
        <v>0</v>
      </c>
      <c r="S37" s="215">
        <v>0</v>
      </c>
      <c r="T37" s="215">
        <v>0</v>
      </c>
      <c r="U37" s="215">
        <v>1306</v>
      </c>
      <c r="V37" s="215">
        <v>0</v>
      </c>
      <c r="W37" s="215">
        <v>0</v>
      </c>
      <c r="X37" s="215">
        <v>0</v>
      </c>
      <c r="Y37" s="215">
        <v>0</v>
      </c>
      <c r="Z37" s="215">
        <v>0</v>
      </c>
      <c r="AA37" s="215">
        <v>0</v>
      </c>
      <c r="AB37" s="215">
        <v>0</v>
      </c>
      <c r="AC37" s="39">
        <f t="shared" si="1"/>
        <v>99373</v>
      </c>
      <c r="AD37" s="166"/>
      <c r="AE37" s="140"/>
      <c r="AF37" s="140">
        <v>350000</v>
      </c>
      <c r="AG37" s="227">
        <v>230000</v>
      </c>
      <c r="AH37" s="140">
        <f t="shared" si="2"/>
        <v>230000</v>
      </c>
    </row>
    <row r="38" spans="1:34" s="75" customFormat="1" ht="12.75">
      <c r="A38" s="55" t="s">
        <v>307</v>
      </c>
      <c r="B38" s="55" t="s">
        <v>308</v>
      </c>
      <c r="C38" s="55" t="s">
        <v>282</v>
      </c>
      <c r="D38" s="55" t="s">
        <v>329</v>
      </c>
      <c r="E38" s="55" t="s">
        <v>295</v>
      </c>
      <c r="F38" s="102" t="s">
        <v>307</v>
      </c>
      <c r="G38" s="102" t="s">
        <v>308</v>
      </c>
      <c r="H38" s="102" t="s">
        <v>282</v>
      </c>
      <c r="I38" s="102" t="s">
        <v>329</v>
      </c>
      <c r="J38" s="102" t="s">
        <v>295</v>
      </c>
      <c r="K38" s="25">
        <f t="shared" si="3"/>
        <v>0</v>
      </c>
      <c r="L38" s="25">
        <f t="shared" si="4"/>
        <v>0</v>
      </c>
      <c r="M38" s="25">
        <f t="shared" si="5"/>
        <v>0</v>
      </c>
      <c r="N38" s="25">
        <f t="shared" si="0"/>
        <v>0</v>
      </c>
      <c r="O38" s="55" t="s">
        <v>300</v>
      </c>
      <c r="P38" s="54">
        <v>0</v>
      </c>
      <c r="Q38" s="215">
        <v>4021.15</v>
      </c>
      <c r="R38" s="215">
        <v>0</v>
      </c>
      <c r="S38" s="215">
        <v>0</v>
      </c>
      <c r="T38" s="215">
        <v>0</v>
      </c>
      <c r="U38" s="215">
        <v>0</v>
      </c>
      <c r="V38" s="215">
        <v>0</v>
      </c>
      <c r="W38" s="215">
        <v>0</v>
      </c>
      <c r="X38" s="215">
        <v>0</v>
      </c>
      <c r="Y38" s="215">
        <v>0</v>
      </c>
      <c r="Z38" s="215">
        <v>0</v>
      </c>
      <c r="AA38" s="215">
        <v>0</v>
      </c>
      <c r="AB38" s="215">
        <v>0</v>
      </c>
      <c r="AC38" s="39">
        <f t="shared" si="1"/>
        <v>4021.15</v>
      </c>
      <c r="AD38" s="166"/>
      <c r="AE38" s="140">
        <f>AC38/AE$72*AE$73</f>
        <v>1340.3833333333334</v>
      </c>
      <c r="AF38" s="140"/>
      <c r="AG38" s="168"/>
      <c r="AH38" s="140">
        <f t="shared" si="2"/>
        <v>5361.533333333334</v>
      </c>
    </row>
    <row r="39" spans="1:34" s="75" customFormat="1" ht="12.75">
      <c r="A39" s="55" t="s">
        <v>307</v>
      </c>
      <c r="B39" s="55" t="s">
        <v>308</v>
      </c>
      <c r="C39" s="55" t="s">
        <v>282</v>
      </c>
      <c r="D39" s="55" t="s">
        <v>329</v>
      </c>
      <c r="E39" s="55" t="s">
        <v>296</v>
      </c>
      <c r="F39" s="102" t="s">
        <v>307</v>
      </c>
      <c r="G39" s="102" t="s">
        <v>308</v>
      </c>
      <c r="H39" s="102" t="s">
        <v>282</v>
      </c>
      <c r="I39" s="102" t="s">
        <v>329</v>
      </c>
      <c r="J39" s="102" t="s">
        <v>296</v>
      </c>
      <c r="K39" s="25">
        <f t="shared" si="3"/>
        <v>0</v>
      </c>
      <c r="L39" s="25">
        <f t="shared" si="4"/>
        <v>0</v>
      </c>
      <c r="M39" s="25">
        <f t="shared" si="5"/>
        <v>0</v>
      </c>
      <c r="N39" s="25">
        <f t="shared" si="0"/>
        <v>0</v>
      </c>
      <c r="O39" s="55" t="s">
        <v>301</v>
      </c>
      <c r="P39" s="54">
        <v>0</v>
      </c>
      <c r="Q39" s="215">
        <v>0</v>
      </c>
      <c r="R39" s="215">
        <v>0</v>
      </c>
      <c r="S39" s="215">
        <v>0</v>
      </c>
      <c r="T39" s="215">
        <v>0</v>
      </c>
      <c r="U39" s="215">
        <v>0</v>
      </c>
      <c r="V39" s="215">
        <v>0</v>
      </c>
      <c r="W39" s="215">
        <v>0</v>
      </c>
      <c r="X39" s="215">
        <v>0</v>
      </c>
      <c r="Y39" s="215">
        <v>0</v>
      </c>
      <c r="Z39" s="215">
        <v>0</v>
      </c>
      <c r="AA39" s="215">
        <v>0</v>
      </c>
      <c r="AB39" s="215">
        <v>0</v>
      </c>
      <c r="AC39" s="39">
        <f t="shared" si="1"/>
        <v>0</v>
      </c>
      <c r="AD39" s="166"/>
      <c r="AE39" s="140">
        <f>AC39/AE$72*AE$73</f>
        <v>0</v>
      </c>
      <c r="AF39" s="140"/>
      <c r="AG39" s="168"/>
      <c r="AH39" s="140">
        <f t="shared" si="2"/>
        <v>0</v>
      </c>
    </row>
    <row r="40" spans="1:34" s="75" customFormat="1" ht="12.75">
      <c r="A40" s="55" t="s">
        <v>307</v>
      </c>
      <c r="B40" s="55" t="s">
        <v>308</v>
      </c>
      <c r="C40" s="55" t="s">
        <v>282</v>
      </c>
      <c r="D40" s="55" t="s">
        <v>329</v>
      </c>
      <c r="E40" s="55" t="s">
        <v>297</v>
      </c>
      <c r="F40" s="102" t="s">
        <v>307</v>
      </c>
      <c r="G40" s="102" t="s">
        <v>308</v>
      </c>
      <c r="H40" s="102" t="s">
        <v>282</v>
      </c>
      <c r="I40" s="102" t="s">
        <v>329</v>
      </c>
      <c r="J40" s="102" t="s">
        <v>297</v>
      </c>
      <c r="K40" s="25">
        <f t="shared" si="3"/>
        <v>0</v>
      </c>
      <c r="L40" s="25">
        <f t="shared" si="4"/>
        <v>0</v>
      </c>
      <c r="M40" s="25">
        <f t="shared" si="5"/>
        <v>0</v>
      </c>
      <c r="N40" s="25">
        <f t="shared" si="0"/>
        <v>0</v>
      </c>
      <c r="O40" s="55" t="s">
        <v>302</v>
      </c>
      <c r="P40" s="54">
        <v>0</v>
      </c>
      <c r="Q40" s="215">
        <v>518.78</v>
      </c>
      <c r="R40" s="215">
        <v>0</v>
      </c>
      <c r="S40" s="215">
        <v>0</v>
      </c>
      <c r="T40" s="215">
        <v>0</v>
      </c>
      <c r="U40" s="215">
        <v>0</v>
      </c>
      <c r="V40" s="215">
        <v>0</v>
      </c>
      <c r="W40" s="215">
        <v>0</v>
      </c>
      <c r="X40" s="215">
        <v>0</v>
      </c>
      <c r="Y40" s="215">
        <v>0</v>
      </c>
      <c r="Z40" s="215">
        <v>0</v>
      </c>
      <c r="AA40" s="215">
        <v>0</v>
      </c>
      <c r="AB40" s="215">
        <v>0</v>
      </c>
      <c r="AC40" s="39">
        <f t="shared" si="1"/>
        <v>518.78</v>
      </c>
      <c r="AD40" s="166"/>
      <c r="AE40" s="140">
        <f>AC40/AE$72*AE$73</f>
        <v>172.92666666666665</v>
      </c>
      <c r="AF40" s="140"/>
      <c r="AG40" s="168"/>
      <c r="AH40" s="140">
        <f t="shared" si="2"/>
        <v>691.7066666666666</v>
      </c>
    </row>
    <row r="41" spans="1:35" s="75" customFormat="1" ht="12.75">
      <c r="A41" s="55" t="s">
        <v>307</v>
      </c>
      <c r="B41" s="55" t="s">
        <v>308</v>
      </c>
      <c r="C41" s="55"/>
      <c r="D41" s="55" t="s">
        <v>329</v>
      </c>
      <c r="E41" s="55" t="s">
        <v>341</v>
      </c>
      <c r="F41" s="102" t="s">
        <v>307</v>
      </c>
      <c r="G41" s="102" t="s">
        <v>308</v>
      </c>
      <c r="H41" s="102" t="s">
        <v>282</v>
      </c>
      <c r="I41" s="102" t="s">
        <v>329</v>
      </c>
      <c r="J41" s="102" t="s">
        <v>341</v>
      </c>
      <c r="K41" s="25">
        <f t="shared" si="3"/>
        <v>0</v>
      </c>
      <c r="L41" s="25">
        <f t="shared" si="4"/>
        <v>0</v>
      </c>
      <c r="M41" s="25">
        <f t="shared" si="5"/>
        <v>0</v>
      </c>
      <c r="N41" s="25">
        <f t="shared" si="0"/>
        <v>0</v>
      </c>
      <c r="O41" s="55" t="s">
        <v>467</v>
      </c>
      <c r="P41" s="54">
        <v>0</v>
      </c>
      <c r="Q41" s="215">
        <v>0</v>
      </c>
      <c r="R41" s="215">
        <v>0</v>
      </c>
      <c r="S41" s="215">
        <v>0</v>
      </c>
      <c r="T41" s="215">
        <v>0</v>
      </c>
      <c r="U41" s="215">
        <v>0</v>
      </c>
      <c r="V41" s="215">
        <v>0</v>
      </c>
      <c r="W41" s="215">
        <v>0</v>
      </c>
      <c r="X41" s="215">
        <v>0</v>
      </c>
      <c r="Y41" s="215">
        <v>0</v>
      </c>
      <c r="Z41" s="215">
        <v>0</v>
      </c>
      <c r="AA41" s="215">
        <v>0</v>
      </c>
      <c r="AB41" s="215">
        <v>0</v>
      </c>
      <c r="AC41" s="39">
        <f t="shared" si="1"/>
        <v>0</v>
      </c>
      <c r="AD41" s="166"/>
      <c r="AE41" s="140">
        <f>AC41/AE$72*AE$73</f>
        <v>0</v>
      </c>
      <c r="AF41" s="140"/>
      <c r="AG41" s="168"/>
      <c r="AH41" s="140">
        <f t="shared" si="2"/>
        <v>0</v>
      </c>
      <c r="AI41" s="168"/>
    </row>
    <row r="42" spans="1:34" s="75" customFormat="1" ht="12.75">
      <c r="A42" s="55" t="s">
        <v>307</v>
      </c>
      <c r="B42" s="55" t="s">
        <v>308</v>
      </c>
      <c r="C42" s="55"/>
      <c r="D42" s="55" t="s">
        <v>342</v>
      </c>
      <c r="E42" s="55" t="s">
        <v>343</v>
      </c>
      <c r="F42" s="102" t="s">
        <v>307</v>
      </c>
      <c r="G42" s="102" t="s">
        <v>308</v>
      </c>
      <c r="H42" s="102" t="s">
        <v>282</v>
      </c>
      <c r="I42" s="102" t="s">
        <v>342</v>
      </c>
      <c r="J42" s="102" t="s">
        <v>343</v>
      </c>
      <c r="K42" s="25">
        <f t="shared" si="3"/>
        <v>0</v>
      </c>
      <c r="L42" s="25">
        <f t="shared" si="4"/>
        <v>0</v>
      </c>
      <c r="M42" s="25">
        <f t="shared" si="5"/>
        <v>0</v>
      </c>
      <c r="N42" s="25">
        <f aca="true" t="shared" si="10" ref="N42:N69">IF(E42=J42,0,"Fehler")</f>
        <v>0</v>
      </c>
      <c r="O42" s="55" t="s">
        <v>468</v>
      </c>
      <c r="P42" s="54">
        <v>0</v>
      </c>
      <c r="Q42" s="215">
        <v>0</v>
      </c>
      <c r="R42" s="215">
        <v>0</v>
      </c>
      <c r="S42" s="215">
        <v>0</v>
      </c>
      <c r="T42" s="215">
        <v>0</v>
      </c>
      <c r="U42" s="215">
        <v>0</v>
      </c>
      <c r="V42" s="215">
        <v>0</v>
      </c>
      <c r="W42" s="215">
        <v>0</v>
      </c>
      <c r="X42" s="215">
        <v>0</v>
      </c>
      <c r="Y42" s="215">
        <v>0</v>
      </c>
      <c r="Z42" s="215">
        <v>0</v>
      </c>
      <c r="AA42" s="215">
        <v>0</v>
      </c>
      <c r="AB42" s="215">
        <v>0</v>
      </c>
      <c r="AC42" s="39">
        <f aca="true" t="shared" si="11" ref="AC42:AC69">Q42+R42+S42+T42+U42+V42+W42+X42+Y42+Z42+AA42+AB42</f>
        <v>0</v>
      </c>
      <c r="AD42" s="166"/>
      <c r="AE42" s="140">
        <f>AC42/AE$72*AE$73</f>
        <v>0</v>
      </c>
      <c r="AF42" s="140"/>
      <c r="AG42" s="168"/>
      <c r="AH42" s="140">
        <f aca="true" t="shared" si="12" ref="AH42:AH69">IF(AG42&gt;0,AG42,AC42+AE42+AF42)</f>
        <v>0</v>
      </c>
    </row>
    <row r="43" spans="1:34" s="75" customFormat="1" ht="12.75">
      <c r="A43" s="55" t="s">
        <v>307</v>
      </c>
      <c r="B43" s="55" t="s">
        <v>308</v>
      </c>
      <c r="C43" s="55"/>
      <c r="D43" s="55" t="s">
        <v>342</v>
      </c>
      <c r="E43" s="55" t="s">
        <v>344</v>
      </c>
      <c r="F43" s="102" t="s">
        <v>307</v>
      </c>
      <c r="G43" s="102" t="s">
        <v>308</v>
      </c>
      <c r="H43" s="102" t="s">
        <v>282</v>
      </c>
      <c r="I43" s="102" t="s">
        <v>342</v>
      </c>
      <c r="J43" s="102" t="s">
        <v>344</v>
      </c>
      <c r="K43" s="25">
        <f t="shared" si="3"/>
        <v>0</v>
      </c>
      <c r="L43" s="25">
        <f t="shared" si="4"/>
        <v>0</v>
      </c>
      <c r="M43" s="25">
        <f t="shared" si="5"/>
        <v>0</v>
      </c>
      <c r="N43" s="25">
        <f t="shared" si="10"/>
        <v>0</v>
      </c>
      <c r="O43" s="55" t="s">
        <v>469</v>
      </c>
      <c r="P43" s="54">
        <v>10000</v>
      </c>
      <c r="Q43" s="215">
        <v>8609.58</v>
      </c>
      <c r="R43" s="215">
        <v>1319</v>
      </c>
      <c r="S43" s="215">
        <v>455</v>
      </c>
      <c r="T43" s="215">
        <v>0</v>
      </c>
      <c r="U43" s="215">
        <v>0</v>
      </c>
      <c r="V43" s="215">
        <v>36.8</v>
      </c>
      <c r="W43" s="215">
        <v>184</v>
      </c>
      <c r="X43" s="215">
        <v>368</v>
      </c>
      <c r="Y43" s="215">
        <v>1472</v>
      </c>
      <c r="Z43" s="215">
        <v>0</v>
      </c>
      <c r="AA43" s="215">
        <v>0</v>
      </c>
      <c r="AB43" s="215">
        <v>0</v>
      </c>
      <c r="AC43" s="39">
        <f t="shared" si="11"/>
        <v>12444.38</v>
      </c>
      <c r="AD43" s="166"/>
      <c r="AE43" s="140"/>
      <c r="AF43" s="140">
        <v>0</v>
      </c>
      <c r="AG43" s="168"/>
      <c r="AH43" s="140">
        <f t="shared" si="12"/>
        <v>12444.38</v>
      </c>
    </row>
    <row r="44" spans="1:34" s="75" customFormat="1" ht="12.75">
      <c r="A44" s="55" t="s">
        <v>307</v>
      </c>
      <c r="B44" s="55" t="s">
        <v>308</v>
      </c>
      <c r="C44" s="55"/>
      <c r="D44" s="55" t="s">
        <v>342</v>
      </c>
      <c r="E44" s="55" t="s">
        <v>345</v>
      </c>
      <c r="F44" s="102" t="s">
        <v>307</v>
      </c>
      <c r="G44" s="102" t="s">
        <v>308</v>
      </c>
      <c r="H44" s="102" t="s">
        <v>282</v>
      </c>
      <c r="I44" s="102" t="s">
        <v>342</v>
      </c>
      <c r="J44" s="102" t="s">
        <v>345</v>
      </c>
      <c r="K44" s="25">
        <f t="shared" si="3"/>
        <v>0</v>
      </c>
      <c r="L44" s="25">
        <f t="shared" si="4"/>
        <v>0</v>
      </c>
      <c r="M44" s="25">
        <f t="shared" si="5"/>
        <v>0</v>
      </c>
      <c r="N44" s="25">
        <f t="shared" si="10"/>
        <v>0</v>
      </c>
      <c r="O44" s="55" t="s">
        <v>470</v>
      </c>
      <c r="P44" s="54">
        <v>10000</v>
      </c>
      <c r="Q44" s="215">
        <v>14096.85</v>
      </c>
      <c r="R44" s="215">
        <v>4470.75</v>
      </c>
      <c r="S44" s="215">
        <v>422.75</v>
      </c>
      <c r="T44" s="215">
        <v>1842</v>
      </c>
      <c r="U44" s="215">
        <v>0</v>
      </c>
      <c r="V44" s="215">
        <v>0</v>
      </c>
      <c r="W44" s="215">
        <v>0</v>
      </c>
      <c r="X44" s="215">
        <v>-1288</v>
      </c>
      <c r="Y44" s="215">
        <v>0</v>
      </c>
      <c r="Z44" s="215">
        <v>0</v>
      </c>
      <c r="AA44" s="215">
        <v>0</v>
      </c>
      <c r="AB44" s="215">
        <v>0</v>
      </c>
      <c r="AC44" s="39">
        <f t="shared" si="11"/>
        <v>19544.35</v>
      </c>
      <c r="AD44" s="166"/>
      <c r="AE44" s="140"/>
      <c r="AF44" s="140">
        <v>0</v>
      </c>
      <c r="AG44" s="168"/>
      <c r="AH44" s="140">
        <f t="shared" si="12"/>
        <v>19544.35</v>
      </c>
    </row>
    <row r="45" spans="1:34" s="75" customFormat="1" ht="12.75">
      <c r="A45" s="55" t="s">
        <v>307</v>
      </c>
      <c r="B45" s="55" t="s">
        <v>308</v>
      </c>
      <c r="C45" s="55"/>
      <c r="D45" s="55" t="s">
        <v>342</v>
      </c>
      <c r="E45" s="55" t="s">
        <v>346</v>
      </c>
      <c r="F45" s="102" t="s">
        <v>307</v>
      </c>
      <c r="G45" s="102" t="s">
        <v>308</v>
      </c>
      <c r="H45" s="102" t="s">
        <v>282</v>
      </c>
      <c r="I45" s="102" t="s">
        <v>342</v>
      </c>
      <c r="J45" s="102" t="s">
        <v>346</v>
      </c>
      <c r="K45" s="25">
        <f t="shared" si="3"/>
        <v>0</v>
      </c>
      <c r="L45" s="25">
        <f t="shared" si="4"/>
        <v>0</v>
      </c>
      <c r="M45" s="25">
        <f t="shared" si="5"/>
        <v>0</v>
      </c>
      <c r="N45" s="25">
        <f t="shared" si="10"/>
        <v>0</v>
      </c>
      <c r="O45" s="55" t="s">
        <v>471</v>
      </c>
      <c r="P45" s="54">
        <v>10000</v>
      </c>
      <c r="Q45" s="215">
        <v>5005.8</v>
      </c>
      <c r="R45" s="215">
        <v>368</v>
      </c>
      <c r="S45" s="215">
        <v>184</v>
      </c>
      <c r="T45" s="215">
        <v>343.5</v>
      </c>
      <c r="U45" s="215">
        <v>368</v>
      </c>
      <c r="V45" s="215">
        <v>214.7</v>
      </c>
      <c r="W45" s="215">
        <v>0</v>
      </c>
      <c r="X45" s="215">
        <v>325.1</v>
      </c>
      <c r="Y45" s="215">
        <v>153.3</v>
      </c>
      <c r="Z45" s="215">
        <v>0</v>
      </c>
      <c r="AA45" s="215">
        <v>0</v>
      </c>
      <c r="AB45" s="215">
        <v>0</v>
      </c>
      <c r="AC45" s="39">
        <f t="shared" si="11"/>
        <v>6962.400000000001</v>
      </c>
      <c r="AD45" s="166"/>
      <c r="AE45" s="140">
        <f>AC45/AE$72*AE$73</f>
        <v>2320.8</v>
      </c>
      <c r="AF45" s="140"/>
      <c r="AG45" s="168"/>
      <c r="AH45" s="140">
        <f t="shared" si="12"/>
        <v>9283.2</v>
      </c>
    </row>
    <row r="46" spans="1:34" s="75" customFormat="1" ht="12.75">
      <c r="A46" s="55" t="s">
        <v>307</v>
      </c>
      <c r="B46" s="55" t="s">
        <v>308</v>
      </c>
      <c r="C46" s="55"/>
      <c r="D46" s="55" t="s">
        <v>342</v>
      </c>
      <c r="E46" s="55" t="s">
        <v>347</v>
      </c>
      <c r="F46" s="102" t="s">
        <v>307</v>
      </c>
      <c r="G46" s="102" t="s">
        <v>308</v>
      </c>
      <c r="H46" s="102" t="s">
        <v>282</v>
      </c>
      <c r="I46" s="102" t="s">
        <v>342</v>
      </c>
      <c r="J46" s="102" t="s">
        <v>347</v>
      </c>
      <c r="K46" s="25">
        <f t="shared" si="3"/>
        <v>0</v>
      </c>
      <c r="L46" s="25">
        <f t="shared" si="4"/>
        <v>0</v>
      </c>
      <c r="M46" s="25">
        <f t="shared" si="5"/>
        <v>0</v>
      </c>
      <c r="N46" s="25">
        <f t="shared" si="10"/>
        <v>0</v>
      </c>
      <c r="O46" s="55" t="s">
        <v>472</v>
      </c>
      <c r="P46" s="54">
        <v>40000</v>
      </c>
      <c r="Q46" s="215">
        <v>24018.96</v>
      </c>
      <c r="R46" s="215">
        <v>-451.18</v>
      </c>
      <c r="S46" s="215">
        <v>1729.12</v>
      </c>
      <c r="T46" s="215">
        <v>3637</v>
      </c>
      <c r="U46" s="215">
        <v>337.19</v>
      </c>
      <c r="V46" s="215">
        <v>1098.25</v>
      </c>
      <c r="W46" s="215">
        <v>522</v>
      </c>
      <c r="X46" s="215">
        <v>746</v>
      </c>
      <c r="Y46" s="215">
        <v>3173</v>
      </c>
      <c r="Z46" s="215">
        <v>0</v>
      </c>
      <c r="AA46" s="215">
        <v>0</v>
      </c>
      <c r="AB46" s="215">
        <v>0</v>
      </c>
      <c r="AC46" s="39">
        <f t="shared" si="11"/>
        <v>34810.34</v>
      </c>
      <c r="AD46" s="166"/>
      <c r="AE46" s="140"/>
      <c r="AF46" s="140">
        <f>3*1000</f>
        <v>3000</v>
      </c>
      <c r="AG46" s="168"/>
      <c r="AH46" s="140">
        <f t="shared" si="12"/>
        <v>37810.34</v>
      </c>
    </row>
    <row r="47" spans="1:34" s="75" customFormat="1" ht="12.75">
      <c r="A47" s="55" t="s">
        <v>307</v>
      </c>
      <c r="B47" s="55" t="s">
        <v>308</v>
      </c>
      <c r="C47" s="55"/>
      <c r="D47" s="55" t="s">
        <v>342</v>
      </c>
      <c r="E47" s="55" t="s">
        <v>348</v>
      </c>
      <c r="F47" s="102" t="s">
        <v>307</v>
      </c>
      <c r="G47" s="102" t="s">
        <v>308</v>
      </c>
      <c r="H47" s="102" t="s">
        <v>282</v>
      </c>
      <c r="I47" s="102" t="s">
        <v>342</v>
      </c>
      <c r="J47" s="102" t="s">
        <v>348</v>
      </c>
      <c r="K47" s="25">
        <f t="shared" si="3"/>
        <v>0</v>
      </c>
      <c r="L47" s="25">
        <f t="shared" si="4"/>
        <v>0</v>
      </c>
      <c r="M47" s="25">
        <f t="shared" si="5"/>
        <v>0</v>
      </c>
      <c r="N47" s="25">
        <f t="shared" si="10"/>
        <v>0</v>
      </c>
      <c r="O47" s="55" t="s">
        <v>473</v>
      </c>
      <c r="P47" s="54">
        <v>10000</v>
      </c>
      <c r="Q47" s="215">
        <v>2171.24</v>
      </c>
      <c r="R47" s="215">
        <v>2894.37</v>
      </c>
      <c r="S47" s="215">
        <v>0</v>
      </c>
      <c r="T47" s="215">
        <v>0</v>
      </c>
      <c r="U47" s="215">
        <v>253.95</v>
      </c>
      <c r="V47" s="215">
        <v>0</v>
      </c>
      <c r="W47" s="215">
        <v>1104</v>
      </c>
      <c r="X47" s="215">
        <v>0</v>
      </c>
      <c r="Y47" s="215">
        <v>474</v>
      </c>
      <c r="Z47" s="215">
        <v>0</v>
      </c>
      <c r="AA47" s="215">
        <v>0</v>
      </c>
      <c r="AB47" s="215">
        <v>0</v>
      </c>
      <c r="AC47" s="39">
        <f t="shared" si="11"/>
        <v>6897.5599999999995</v>
      </c>
      <c r="AD47" s="166"/>
      <c r="AE47" s="140"/>
      <c r="AF47" s="140">
        <v>0</v>
      </c>
      <c r="AG47" s="168"/>
      <c r="AH47" s="140">
        <f t="shared" si="12"/>
        <v>6897.5599999999995</v>
      </c>
    </row>
    <row r="48" spans="1:34" s="75" customFormat="1" ht="12.75">
      <c r="A48" s="55" t="s">
        <v>307</v>
      </c>
      <c r="B48" s="55" t="s">
        <v>308</v>
      </c>
      <c r="C48" s="55"/>
      <c r="D48" s="55" t="s">
        <v>342</v>
      </c>
      <c r="E48" s="55" t="s">
        <v>349</v>
      </c>
      <c r="F48" s="102" t="s">
        <v>307</v>
      </c>
      <c r="G48" s="102" t="s">
        <v>308</v>
      </c>
      <c r="H48" s="102" t="s">
        <v>282</v>
      </c>
      <c r="I48" s="102" t="s">
        <v>342</v>
      </c>
      <c r="J48" s="102" t="s">
        <v>349</v>
      </c>
      <c r="K48" s="25">
        <f t="shared" si="3"/>
        <v>0</v>
      </c>
      <c r="L48" s="25">
        <f t="shared" si="4"/>
        <v>0</v>
      </c>
      <c r="M48" s="25">
        <f t="shared" si="5"/>
        <v>0</v>
      </c>
      <c r="N48" s="25">
        <f t="shared" si="10"/>
        <v>0</v>
      </c>
      <c r="O48" s="55" t="s">
        <v>474</v>
      </c>
      <c r="P48" s="54">
        <v>4000</v>
      </c>
      <c r="Q48" s="215">
        <v>2961.07</v>
      </c>
      <c r="R48" s="215">
        <v>0</v>
      </c>
      <c r="S48" s="215">
        <v>0</v>
      </c>
      <c r="T48" s="215">
        <v>0</v>
      </c>
      <c r="U48" s="215">
        <v>0</v>
      </c>
      <c r="V48" s="215">
        <v>0</v>
      </c>
      <c r="W48" s="215">
        <v>0</v>
      </c>
      <c r="X48" s="215">
        <v>0</v>
      </c>
      <c r="Y48" s="215">
        <v>0</v>
      </c>
      <c r="Z48" s="215">
        <v>0</v>
      </c>
      <c r="AA48" s="215">
        <v>0</v>
      </c>
      <c r="AB48" s="215">
        <v>0</v>
      </c>
      <c r="AC48" s="39">
        <f t="shared" si="11"/>
        <v>2961.07</v>
      </c>
      <c r="AD48" s="166"/>
      <c r="AE48" s="140"/>
      <c r="AF48" s="140">
        <v>0</v>
      </c>
      <c r="AG48" s="168"/>
      <c r="AH48" s="140">
        <f t="shared" si="12"/>
        <v>2961.07</v>
      </c>
    </row>
    <row r="49" spans="1:34" s="75" customFormat="1" ht="12.75">
      <c r="A49" s="55" t="s">
        <v>307</v>
      </c>
      <c r="B49" s="55" t="s">
        <v>308</v>
      </c>
      <c r="C49" s="55" t="s">
        <v>282</v>
      </c>
      <c r="D49" s="55" t="s">
        <v>342</v>
      </c>
      <c r="E49" s="55" t="s">
        <v>298</v>
      </c>
      <c r="F49" s="102" t="s">
        <v>307</v>
      </c>
      <c r="G49" s="102" t="s">
        <v>308</v>
      </c>
      <c r="H49" s="102" t="s">
        <v>282</v>
      </c>
      <c r="I49" s="102" t="s">
        <v>342</v>
      </c>
      <c r="J49" s="102" t="s">
        <v>298</v>
      </c>
      <c r="K49" s="25">
        <f t="shared" si="3"/>
        <v>0</v>
      </c>
      <c r="L49" s="25">
        <f t="shared" si="4"/>
        <v>0</v>
      </c>
      <c r="M49" s="25">
        <f t="shared" si="5"/>
        <v>0</v>
      </c>
      <c r="N49" s="25">
        <f t="shared" si="10"/>
        <v>0</v>
      </c>
      <c r="O49" s="55" t="s">
        <v>303</v>
      </c>
      <c r="P49" s="54">
        <v>0</v>
      </c>
      <c r="Q49" s="215">
        <v>6089.63</v>
      </c>
      <c r="R49" s="215">
        <v>0</v>
      </c>
      <c r="S49" s="215">
        <v>0</v>
      </c>
      <c r="T49" s="215">
        <v>0</v>
      </c>
      <c r="U49" s="215">
        <v>0</v>
      </c>
      <c r="V49" s="215">
        <v>0</v>
      </c>
      <c r="W49" s="215">
        <v>13</v>
      </c>
      <c r="X49" s="215">
        <v>0</v>
      </c>
      <c r="Y49" s="215">
        <v>0</v>
      </c>
      <c r="Z49" s="215">
        <v>0</v>
      </c>
      <c r="AA49" s="215">
        <v>0</v>
      </c>
      <c r="AB49" s="215">
        <v>0</v>
      </c>
      <c r="AC49" s="39">
        <f t="shared" si="11"/>
        <v>6102.63</v>
      </c>
      <c r="AD49" s="166"/>
      <c r="AE49" s="140"/>
      <c r="AF49" s="140">
        <v>0</v>
      </c>
      <c r="AG49" s="168"/>
      <c r="AH49" s="140">
        <f t="shared" si="12"/>
        <v>6102.63</v>
      </c>
    </row>
    <row r="50" spans="1:34" s="75" customFormat="1" ht="12.75">
      <c r="A50" s="55" t="s">
        <v>307</v>
      </c>
      <c r="B50" s="55" t="s">
        <v>308</v>
      </c>
      <c r="C50" s="55" t="s">
        <v>282</v>
      </c>
      <c r="D50" s="55" t="s">
        <v>342</v>
      </c>
      <c r="E50" s="55" t="s">
        <v>299</v>
      </c>
      <c r="F50" s="102" t="s">
        <v>307</v>
      </c>
      <c r="G50" s="102" t="s">
        <v>308</v>
      </c>
      <c r="H50" s="102" t="s">
        <v>282</v>
      </c>
      <c r="I50" s="102" t="s">
        <v>342</v>
      </c>
      <c r="J50" s="102" t="s">
        <v>299</v>
      </c>
      <c r="K50" s="25">
        <f t="shared" si="3"/>
        <v>0</v>
      </c>
      <c r="L50" s="25">
        <f t="shared" si="4"/>
        <v>0</v>
      </c>
      <c r="M50" s="25">
        <f t="shared" si="5"/>
        <v>0</v>
      </c>
      <c r="N50" s="25">
        <f t="shared" si="10"/>
        <v>0</v>
      </c>
      <c r="O50" s="55" t="s">
        <v>304</v>
      </c>
      <c r="P50" s="54">
        <v>0</v>
      </c>
      <c r="Q50" s="215">
        <v>4200.5</v>
      </c>
      <c r="R50" s="215">
        <v>0</v>
      </c>
      <c r="S50" s="215">
        <v>0</v>
      </c>
      <c r="T50" s="215">
        <v>50</v>
      </c>
      <c r="U50" s="215">
        <v>0</v>
      </c>
      <c r="V50" s="215">
        <v>0</v>
      </c>
      <c r="W50" s="215">
        <v>0</v>
      </c>
      <c r="X50" s="215">
        <v>0</v>
      </c>
      <c r="Y50" s="215">
        <v>0</v>
      </c>
      <c r="Z50" s="215">
        <v>0</v>
      </c>
      <c r="AA50" s="215">
        <v>0</v>
      </c>
      <c r="AB50" s="215">
        <v>0</v>
      </c>
      <c r="AC50" s="39">
        <f t="shared" si="11"/>
        <v>4250.5</v>
      </c>
      <c r="AD50" s="166"/>
      <c r="AE50" s="140"/>
      <c r="AF50" s="140">
        <v>0</v>
      </c>
      <c r="AG50" s="168"/>
      <c r="AH50" s="140">
        <f t="shared" si="12"/>
        <v>4250.5</v>
      </c>
    </row>
    <row r="51" spans="1:34" s="75" customFormat="1" ht="12.75">
      <c r="A51" s="55" t="s">
        <v>307</v>
      </c>
      <c r="B51" s="55" t="s">
        <v>308</v>
      </c>
      <c r="C51" s="55"/>
      <c r="D51" s="55" t="s">
        <v>350</v>
      </c>
      <c r="E51" s="55" t="s">
        <v>202</v>
      </c>
      <c r="F51" s="102" t="s">
        <v>307</v>
      </c>
      <c r="G51" s="102" t="s">
        <v>308</v>
      </c>
      <c r="H51" s="102" t="s">
        <v>282</v>
      </c>
      <c r="I51" s="102" t="s">
        <v>350</v>
      </c>
      <c r="J51" s="102" t="s">
        <v>202</v>
      </c>
      <c r="K51" s="25">
        <f t="shared" si="3"/>
        <v>0</v>
      </c>
      <c r="L51" s="25">
        <f t="shared" si="4"/>
        <v>0</v>
      </c>
      <c r="M51" s="25">
        <f t="shared" si="5"/>
        <v>0</v>
      </c>
      <c r="N51" s="25">
        <f t="shared" si="10"/>
        <v>0</v>
      </c>
      <c r="O51" s="55" t="s">
        <v>209</v>
      </c>
      <c r="P51" s="54">
        <v>100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5">
        <v>0</v>
      </c>
      <c r="Z51" s="215">
        <v>0</v>
      </c>
      <c r="AA51" s="215">
        <v>0</v>
      </c>
      <c r="AB51" s="215">
        <v>0</v>
      </c>
      <c r="AC51" s="39">
        <f t="shared" si="11"/>
        <v>0</v>
      </c>
      <c r="AD51" s="166"/>
      <c r="AE51" s="140">
        <f>AC51/AE$72*AE$73</f>
        <v>0</v>
      </c>
      <c r="AF51" s="140"/>
      <c r="AG51" s="168"/>
      <c r="AH51" s="140">
        <f t="shared" si="12"/>
        <v>0</v>
      </c>
    </row>
    <row r="52" spans="1:34" s="75" customFormat="1" ht="12.75">
      <c r="A52" s="55" t="s">
        <v>307</v>
      </c>
      <c r="B52" s="55" t="s">
        <v>308</v>
      </c>
      <c r="C52" s="55"/>
      <c r="D52" s="55" t="s">
        <v>350</v>
      </c>
      <c r="E52" s="55" t="s">
        <v>292</v>
      </c>
      <c r="F52" s="102" t="s">
        <v>307</v>
      </c>
      <c r="G52" s="102" t="s">
        <v>308</v>
      </c>
      <c r="H52" s="102" t="s">
        <v>282</v>
      </c>
      <c r="I52" s="102" t="s">
        <v>350</v>
      </c>
      <c r="J52" s="102" t="s">
        <v>292</v>
      </c>
      <c r="K52" s="25">
        <f t="shared" si="3"/>
        <v>0</v>
      </c>
      <c r="L52" s="25">
        <f t="shared" si="4"/>
        <v>0</v>
      </c>
      <c r="M52" s="25">
        <f t="shared" si="5"/>
        <v>0</v>
      </c>
      <c r="N52" s="25">
        <f t="shared" si="10"/>
        <v>0</v>
      </c>
      <c r="O52" s="55" t="s">
        <v>438</v>
      </c>
      <c r="P52" s="54">
        <v>0</v>
      </c>
      <c r="Q52" s="215">
        <v>0</v>
      </c>
      <c r="R52" s="215">
        <v>0</v>
      </c>
      <c r="S52" s="215">
        <v>0</v>
      </c>
      <c r="T52" s="215">
        <v>0</v>
      </c>
      <c r="U52" s="215">
        <v>0</v>
      </c>
      <c r="V52" s="215">
        <v>0</v>
      </c>
      <c r="W52" s="215">
        <v>0</v>
      </c>
      <c r="X52" s="215">
        <v>0</v>
      </c>
      <c r="Y52" s="215">
        <v>0</v>
      </c>
      <c r="Z52" s="215">
        <v>0</v>
      </c>
      <c r="AA52" s="215">
        <v>0</v>
      </c>
      <c r="AB52" s="215">
        <v>0</v>
      </c>
      <c r="AC52" s="39">
        <f t="shared" si="11"/>
        <v>0</v>
      </c>
      <c r="AD52" s="166"/>
      <c r="AE52" s="140">
        <f>AC52/AE$72*AE$73</f>
        <v>0</v>
      </c>
      <c r="AF52" s="140"/>
      <c r="AG52" s="168"/>
      <c r="AH52" s="140">
        <f t="shared" si="12"/>
        <v>0</v>
      </c>
    </row>
    <row r="53" spans="1:34" s="75" customFormat="1" ht="12.75">
      <c r="A53" s="55" t="s">
        <v>307</v>
      </c>
      <c r="B53" s="55" t="s">
        <v>308</v>
      </c>
      <c r="C53" s="55"/>
      <c r="D53" s="55" t="s">
        <v>350</v>
      </c>
      <c r="E53" s="55" t="s">
        <v>351</v>
      </c>
      <c r="F53" s="102" t="s">
        <v>307</v>
      </c>
      <c r="G53" s="102" t="s">
        <v>308</v>
      </c>
      <c r="H53" s="102" t="s">
        <v>282</v>
      </c>
      <c r="I53" s="102" t="s">
        <v>350</v>
      </c>
      <c r="J53" s="102" t="s">
        <v>351</v>
      </c>
      <c r="K53" s="25">
        <f t="shared" si="3"/>
        <v>0</v>
      </c>
      <c r="L53" s="25">
        <f t="shared" si="4"/>
        <v>0</v>
      </c>
      <c r="M53" s="25">
        <f t="shared" si="5"/>
        <v>0</v>
      </c>
      <c r="N53" s="25">
        <f t="shared" si="10"/>
        <v>0</v>
      </c>
      <c r="O53" s="55" t="s">
        <v>475</v>
      </c>
      <c r="P53" s="54">
        <v>0</v>
      </c>
      <c r="Q53" s="215">
        <v>0</v>
      </c>
      <c r="R53" s="215">
        <v>50</v>
      </c>
      <c r="S53" s="215">
        <v>-50</v>
      </c>
      <c r="T53" s="215">
        <v>0</v>
      </c>
      <c r="U53" s="215">
        <v>0</v>
      </c>
      <c r="V53" s="215">
        <v>0</v>
      </c>
      <c r="W53" s="215">
        <v>0</v>
      </c>
      <c r="X53" s="215">
        <v>0</v>
      </c>
      <c r="Y53" s="215">
        <v>0</v>
      </c>
      <c r="Z53" s="215">
        <v>0</v>
      </c>
      <c r="AA53" s="215">
        <v>0</v>
      </c>
      <c r="AB53" s="215">
        <v>0</v>
      </c>
      <c r="AC53" s="39">
        <f t="shared" si="11"/>
        <v>0</v>
      </c>
      <c r="AD53" s="166"/>
      <c r="AE53" s="140">
        <f>AC53/AE$72*AE$73</f>
        <v>0</v>
      </c>
      <c r="AF53" s="140"/>
      <c r="AG53" s="168"/>
      <c r="AH53" s="140">
        <f t="shared" si="12"/>
        <v>0</v>
      </c>
    </row>
    <row r="54" spans="1:34" s="75" customFormat="1" ht="12.75">
      <c r="A54" s="55" t="s">
        <v>307</v>
      </c>
      <c r="B54" s="55" t="s">
        <v>308</v>
      </c>
      <c r="C54" s="55"/>
      <c r="D54" s="55" t="s">
        <v>350</v>
      </c>
      <c r="E54" s="55" t="s">
        <v>352</v>
      </c>
      <c r="F54" s="102" t="s">
        <v>307</v>
      </c>
      <c r="G54" s="102" t="s">
        <v>308</v>
      </c>
      <c r="H54" s="102" t="s">
        <v>282</v>
      </c>
      <c r="I54" s="102" t="s">
        <v>350</v>
      </c>
      <c r="J54" s="102" t="s">
        <v>352</v>
      </c>
      <c r="K54" s="25">
        <f t="shared" si="3"/>
        <v>0</v>
      </c>
      <c r="L54" s="25">
        <f t="shared" si="4"/>
        <v>0</v>
      </c>
      <c r="M54" s="25">
        <f t="shared" si="5"/>
        <v>0</v>
      </c>
      <c r="N54" s="25">
        <f t="shared" si="10"/>
        <v>0</v>
      </c>
      <c r="O54" s="55" t="s">
        <v>476</v>
      </c>
      <c r="P54" s="54">
        <v>1200</v>
      </c>
      <c r="Q54" s="215">
        <v>195</v>
      </c>
      <c r="R54" s="215">
        <v>0</v>
      </c>
      <c r="S54" s="215">
        <v>200</v>
      </c>
      <c r="T54" s="215">
        <v>100</v>
      </c>
      <c r="U54" s="215">
        <v>180</v>
      </c>
      <c r="V54" s="215">
        <v>0</v>
      </c>
      <c r="W54" s="215">
        <v>50</v>
      </c>
      <c r="X54" s="215">
        <v>100</v>
      </c>
      <c r="Y54" s="215">
        <v>0</v>
      </c>
      <c r="Z54" s="215">
        <v>0</v>
      </c>
      <c r="AA54" s="215">
        <v>0</v>
      </c>
      <c r="AB54" s="215">
        <v>0</v>
      </c>
      <c r="AC54" s="39">
        <f t="shared" si="11"/>
        <v>825</v>
      </c>
      <c r="AD54" s="166"/>
      <c r="AE54" s="140">
        <f>AC54/AE$72*AE$73</f>
        <v>275</v>
      </c>
      <c r="AF54" s="140"/>
      <c r="AG54" s="168"/>
      <c r="AH54" s="140">
        <f t="shared" si="12"/>
        <v>1100</v>
      </c>
    </row>
    <row r="55" spans="1:34" s="75" customFormat="1" ht="12.75">
      <c r="A55" s="55" t="s">
        <v>307</v>
      </c>
      <c r="B55" s="55" t="s">
        <v>308</v>
      </c>
      <c r="C55" s="55"/>
      <c r="D55" s="55" t="s">
        <v>350</v>
      </c>
      <c r="E55" s="55" t="s">
        <v>198</v>
      </c>
      <c r="F55" s="102" t="s">
        <v>307</v>
      </c>
      <c r="G55" s="102" t="s">
        <v>308</v>
      </c>
      <c r="H55" s="102" t="s">
        <v>282</v>
      </c>
      <c r="I55" s="102" t="s">
        <v>350</v>
      </c>
      <c r="J55" s="102" t="s">
        <v>198</v>
      </c>
      <c r="K55" s="25">
        <f t="shared" si="3"/>
        <v>0</v>
      </c>
      <c r="L55" s="25">
        <f t="shared" si="4"/>
        <v>0</v>
      </c>
      <c r="M55" s="25">
        <f t="shared" si="5"/>
        <v>0</v>
      </c>
      <c r="N55" s="25">
        <f t="shared" si="10"/>
        <v>0</v>
      </c>
      <c r="O55" s="55" t="s">
        <v>205</v>
      </c>
      <c r="P55" s="54">
        <v>0</v>
      </c>
      <c r="Q55" s="215">
        <v>0</v>
      </c>
      <c r="R55" s="215">
        <v>0</v>
      </c>
      <c r="S55" s="215">
        <v>0</v>
      </c>
      <c r="T55" s="215">
        <v>0</v>
      </c>
      <c r="U55" s="215">
        <v>0</v>
      </c>
      <c r="V55" s="215">
        <v>0</v>
      </c>
      <c r="W55" s="215">
        <v>0</v>
      </c>
      <c r="X55" s="215">
        <v>40</v>
      </c>
      <c r="Y55" s="215">
        <v>22</v>
      </c>
      <c r="Z55" s="215">
        <v>120</v>
      </c>
      <c r="AA55" s="215">
        <v>0</v>
      </c>
      <c r="AB55" s="215">
        <v>0</v>
      </c>
      <c r="AC55" s="39">
        <f t="shared" si="11"/>
        <v>182</v>
      </c>
      <c r="AD55" s="166"/>
      <c r="AE55" s="140">
        <f>AC55/AE$72*AE$73</f>
        <v>60.666666666666664</v>
      </c>
      <c r="AF55" s="140"/>
      <c r="AG55" s="168"/>
      <c r="AH55" s="140">
        <f t="shared" si="12"/>
        <v>242.66666666666666</v>
      </c>
    </row>
    <row r="56" spans="1:34" s="75" customFormat="1" ht="12.75">
      <c r="A56" s="55" t="s">
        <v>307</v>
      </c>
      <c r="B56" s="55" t="s">
        <v>308</v>
      </c>
      <c r="C56" s="55"/>
      <c r="D56" s="55" t="s">
        <v>350</v>
      </c>
      <c r="E56" s="55" t="s">
        <v>353</v>
      </c>
      <c r="F56" s="102" t="s">
        <v>307</v>
      </c>
      <c r="G56" s="102" t="s">
        <v>308</v>
      </c>
      <c r="H56" s="102" t="s">
        <v>282</v>
      </c>
      <c r="I56" s="102" t="s">
        <v>350</v>
      </c>
      <c r="J56" s="102" t="s">
        <v>353</v>
      </c>
      <c r="K56" s="25">
        <f t="shared" si="3"/>
        <v>0</v>
      </c>
      <c r="L56" s="25">
        <f t="shared" si="4"/>
        <v>0</v>
      </c>
      <c r="M56" s="25">
        <f t="shared" si="5"/>
        <v>0</v>
      </c>
      <c r="N56" s="25">
        <f t="shared" si="10"/>
        <v>0</v>
      </c>
      <c r="O56" s="55" t="s">
        <v>477</v>
      </c>
      <c r="P56" s="54">
        <v>100</v>
      </c>
      <c r="Q56" s="215">
        <v>0</v>
      </c>
      <c r="R56" s="215">
        <v>0</v>
      </c>
      <c r="S56" s="215">
        <v>0</v>
      </c>
      <c r="T56" s="215">
        <v>0</v>
      </c>
      <c r="U56" s="215">
        <v>0</v>
      </c>
      <c r="V56" s="215">
        <v>0</v>
      </c>
      <c r="W56" s="215">
        <v>0</v>
      </c>
      <c r="X56" s="215">
        <v>0</v>
      </c>
      <c r="Y56" s="215">
        <v>0</v>
      </c>
      <c r="Z56" s="215">
        <v>0</v>
      </c>
      <c r="AA56" s="215">
        <v>0</v>
      </c>
      <c r="AB56" s="215">
        <v>0</v>
      </c>
      <c r="AC56" s="39">
        <f t="shared" si="11"/>
        <v>0</v>
      </c>
      <c r="AD56" s="166"/>
      <c r="AE56" s="140">
        <f>AC56/AE$72*AE$73</f>
        <v>0</v>
      </c>
      <c r="AF56" s="140"/>
      <c r="AG56" s="168"/>
      <c r="AH56" s="140">
        <f t="shared" si="12"/>
        <v>0</v>
      </c>
    </row>
    <row r="57" spans="1:34" s="75" customFormat="1" ht="12.75">
      <c r="A57" s="55" t="s">
        <v>307</v>
      </c>
      <c r="B57" s="55" t="s">
        <v>308</v>
      </c>
      <c r="C57" s="55"/>
      <c r="D57" s="55" t="s">
        <v>350</v>
      </c>
      <c r="E57" s="55" t="s">
        <v>354</v>
      </c>
      <c r="F57" s="102" t="s">
        <v>307</v>
      </c>
      <c r="G57" s="102" t="s">
        <v>308</v>
      </c>
      <c r="H57" s="102" t="s">
        <v>282</v>
      </c>
      <c r="I57" s="102" t="s">
        <v>350</v>
      </c>
      <c r="J57" s="102" t="s">
        <v>354</v>
      </c>
      <c r="K57" s="25">
        <f t="shared" si="3"/>
        <v>0</v>
      </c>
      <c r="L57" s="25">
        <f t="shared" si="4"/>
        <v>0</v>
      </c>
      <c r="M57" s="25">
        <f t="shared" si="5"/>
        <v>0</v>
      </c>
      <c r="N57" s="25">
        <f t="shared" si="10"/>
        <v>0</v>
      </c>
      <c r="O57" s="55" t="s">
        <v>478</v>
      </c>
      <c r="P57" s="54">
        <v>148000</v>
      </c>
      <c r="Q57" s="215">
        <v>0</v>
      </c>
      <c r="R57" s="215">
        <v>0</v>
      </c>
      <c r="S57" s="215">
        <v>0</v>
      </c>
      <c r="T57" s="215">
        <v>0</v>
      </c>
      <c r="U57" s="215">
        <v>147574</v>
      </c>
      <c r="V57" s="215">
        <v>0</v>
      </c>
      <c r="W57" s="215">
        <v>0</v>
      </c>
      <c r="X57" s="215">
        <v>0</v>
      </c>
      <c r="Y57" s="215">
        <v>0</v>
      </c>
      <c r="Z57" s="215">
        <v>0</v>
      </c>
      <c r="AA57" s="215">
        <v>0</v>
      </c>
      <c r="AB57" s="215">
        <v>0</v>
      </c>
      <c r="AC57" s="39">
        <f t="shared" si="11"/>
        <v>147574</v>
      </c>
      <c r="AD57" s="166"/>
      <c r="AE57" s="140"/>
      <c r="AF57" s="140">
        <v>0</v>
      </c>
      <c r="AG57" s="168"/>
      <c r="AH57" s="140">
        <f t="shared" si="12"/>
        <v>147574</v>
      </c>
    </row>
    <row r="58" spans="1:34" s="75" customFormat="1" ht="12.75">
      <c r="A58" s="55" t="s">
        <v>307</v>
      </c>
      <c r="B58" s="55" t="s">
        <v>308</v>
      </c>
      <c r="C58" s="55"/>
      <c r="D58" s="55" t="s">
        <v>350</v>
      </c>
      <c r="E58" s="55" t="s">
        <v>201</v>
      </c>
      <c r="F58" s="102" t="s">
        <v>307</v>
      </c>
      <c r="G58" s="102" t="s">
        <v>308</v>
      </c>
      <c r="H58" s="102" t="s">
        <v>282</v>
      </c>
      <c r="I58" s="102" t="s">
        <v>350</v>
      </c>
      <c r="J58" s="102" t="s">
        <v>201</v>
      </c>
      <c r="K58" s="25">
        <f t="shared" si="3"/>
        <v>0</v>
      </c>
      <c r="L58" s="25">
        <f t="shared" si="4"/>
        <v>0</v>
      </c>
      <c r="M58" s="25">
        <f t="shared" si="5"/>
        <v>0</v>
      </c>
      <c r="N58" s="25">
        <f t="shared" si="10"/>
        <v>0</v>
      </c>
      <c r="O58" s="55" t="s">
        <v>208</v>
      </c>
      <c r="P58" s="54">
        <v>0</v>
      </c>
      <c r="Q58" s="215">
        <v>0</v>
      </c>
      <c r="R58" s="215">
        <v>0</v>
      </c>
      <c r="S58" s="215">
        <v>0</v>
      </c>
      <c r="T58" s="215">
        <v>0</v>
      </c>
      <c r="U58" s="215">
        <v>0</v>
      </c>
      <c r="V58" s="215">
        <v>0</v>
      </c>
      <c r="W58" s="215">
        <v>0</v>
      </c>
      <c r="X58" s="215">
        <v>0</v>
      </c>
      <c r="Y58" s="215">
        <v>0</v>
      </c>
      <c r="Z58" s="215">
        <v>0</v>
      </c>
      <c r="AA58" s="215">
        <v>0</v>
      </c>
      <c r="AB58" s="215">
        <v>0</v>
      </c>
      <c r="AC58" s="39">
        <f t="shared" si="11"/>
        <v>0</v>
      </c>
      <c r="AD58" s="166"/>
      <c r="AE58" s="140">
        <f>AC58/AE$72*AE$73</f>
        <v>0</v>
      </c>
      <c r="AF58" s="140"/>
      <c r="AG58" s="168"/>
      <c r="AH58" s="140">
        <f t="shared" si="12"/>
        <v>0</v>
      </c>
    </row>
    <row r="59" spans="1:34" s="75" customFormat="1" ht="12.75">
      <c r="A59" s="55" t="s">
        <v>307</v>
      </c>
      <c r="B59" s="55" t="s">
        <v>308</v>
      </c>
      <c r="C59" s="55"/>
      <c r="D59" s="55" t="s">
        <v>350</v>
      </c>
      <c r="E59" s="55" t="s">
        <v>291</v>
      </c>
      <c r="F59" s="102" t="s">
        <v>307</v>
      </c>
      <c r="G59" s="102" t="s">
        <v>308</v>
      </c>
      <c r="H59" s="102" t="s">
        <v>282</v>
      </c>
      <c r="I59" s="102" t="s">
        <v>350</v>
      </c>
      <c r="J59" s="102" t="s">
        <v>291</v>
      </c>
      <c r="K59" s="25">
        <f t="shared" si="3"/>
        <v>0</v>
      </c>
      <c r="L59" s="25">
        <f t="shared" si="4"/>
        <v>0</v>
      </c>
      <c r="M59" s="25">
        <f t="shared" si="5"/>
        <v>0</v>
      </c>
      <c r="N59" s="25">
        <f t="shared" si="10"/>
        <v>0</v>
      </c>
      <c r="O59" s="55" t="s">
        <v>437</v>
      </c>
      <c r="P59" s="54">
        <v>500</v>
      </c>
      <c r="Q59" s="215">
        <v>0</v>
      </c>
      <c r="R59" s="215">
        <v>0</v>
      </c>
      <c r="S59" s="215">
        <v>0</v>
      </c>
      <c r="T59" s="215">
        <v>0</v>
      </c>
      <c r="U59" s="215">
        <v>0</v>
      </c>
      <c r="V59" s="215">
        <v>0</v>
      </c>
      <c r="W59" s="215">
        <v>0</v>
      </c>
      <c r="X59" s="215">
        <v>0</v>
      </c>
      <c r="Y59" s="215">
        <v>0</v>
      </c>
      <c r="Z59" s="215">
        <v>0</v>
      </c>
      <c r="AA59" s="215">
        <v>0</v>
      </c>
      <c r="AB59" s="215">
        <v>0</v>
      </c>
      <c r="AC59" s="39">
        <f t="shared" si="11"/>
        <v>0</v>
      </c>
      <c r="AD59" s="166"/>
      <c r="AE59" s="140">
        <f>AC59/AE$72*AE$73</f>
        <v>0</v>
      </c>
      <c r="AF59" s="140"/>
      <c r="AG59" s="168"/>
      <c r="AH59" s="140">
        <f t="shared" si="12"/>
        <v>0</v>
      </c>
    </row>
    <row r="60" spans="1:34" s="75" customFormat="1" ht="12.75">
      <c r="A60" s="55" t="s">
        <v>307</v>
      </c>
      <c r="B60" s="55" t="s">
        <v>308</v>
      </c>
      <c r="C60" s="55"/>
      <c r="D60" s="55" t="s">
        <v>355</v>
      </c>
      <c r="E60" s="55" t="s">
        <v>356</v>
      </c>
      <c r="F60" s="102" t="s">
        <v>307</v>
      </c>
      <c r="G60" s="102" t="s">
        <v>308</v>
      </c>
      <c r="H60" s="102" t="s">
        <v>282</v>
      </c>
      <c r="I60" s="102" t="s">
        <v>355</v>
      </c>
      <c r="J60" s="102" t="s">
        <v>356</v>
      </c>
      <c r="K60" s="25">
        <f>IF(A60=F60,0,"Fehler")</f>
        <v>0</v>
      </c>
      <c r="L60" s="25">
        <f>IF(B60=G60,0,"Fehler")</f>
        <v>0</v>
      </c>
      <c r="M60" s="25">
        <f>IF(D60=I60,0,"Fehler")</f>
        <v>0</v>
      </c>
      <c r="N60" s="25">
        <f>IF(E60=J60,0,"Fehler")</f>
        <v>0</v>
      </c>
      <c r="O60" s="55" t="s">
        <v>479</v>
      </c>
      <c r="P60" s="54">
        <v>12000</v>
      </c>
      <c r="Q60" s="215">
        <v>0</v>
      </c>
      <c r="R60" s="215">
        <v>0</v>
      </c>
      <c r="S60" s="215">
        <v>0</v>
      </c>
      <c r="T60" s="215">
        <v>0</v>
      </c>
      <c r="U60" s="215">
        <v>2864.4</v>
      </c>
      <c r="V60" s="215">
        <v>1402</v>
      </c>
      <c r="W60" s="215">
        <v>2454</v>
      </c>
      <c r="X60" s="215">
        <v>6008.6</v>
      </c>
      <c r="Y60" s="215">
        <v>364</v>
      </c>
      <c r="Z60" s="215">
        <v>0</v>
      </c>
      <c r="AA60" s="215">
        <v>0</v>
      </c>
      <c r="AB60" s="215">
        <v>0</v>
      </c>
      <c r="AC60" s="39">
        <f>Q60+R60+S60+T60+U60+V60+W60+X60+Y60+Z60+AA60+AB60</f>
        <v>13093</v>
      </c>
      <c r="AD60" s="166"/>
      <c r="AE60" s="140"/>
      <c r="AF60" s="140">
        <v>0</v>
      </c>
      <c r="AG60" s="168"/>
      <c r="AH60" s="140">
        <f>IF(AG60&gt;0,AG60,AC60+AE60+AF60)</f>
        <v>13093</v>
      </c>
    </row>
    <row r="61" spans="1:34" s="75" customFormat="1" ht="12.75">
      <c r="A61" s="55" t="s">
        <v>307</v>
      </c>
      <c r="B61" s="55" t="s">
        <v>308</v>
      </c>
      <c r="C61" s="55"/>
      <c r="D61" s="55" t="s">
        <v>355</v>
      </c>
      <c r="E61" s="55" t="s">
        <v>403</v>
      </c>
      <c r="F61" s="102" t="s">
        <v>307</v>
      </c>
      <c r="G61" s="102" t="s">
        <v>308</v>
      </c>
      <c r="H61" s="102" t="s">
        <v>282</v>
      </c>
      <c r="I61" s="102" t="s">
        <v>355</v>
      </c>
      <c r="J61" s="102" t="s">
        <v>403</v>
      </c>
      <c r="K61" s="25">
        <f t="shared" si="3"/>
        <v>0</v>
      </c>
      <c r="L61" s="25">
        <f t="shared" si="4"/>
        <v>0</v>
      </c>
      <c r="M61" s="25">
        <f t="shared" si="5"/>
        <v>0</v>
      </c>
      <c r="N61" s="25">
        <f t="shared" si="10"/>
        <v>0</v>
      </c>
      <c r="O61" s="55" t="s">
        <v>404</v>
      </c>
      <c r="P61" s="54"/>
      <c r="Q61" s="215">
        <v>0</v>
      </c>
      <c r="R61" s="215">
        <v>0</v>
      </c>
      <c r="S61" s="215">
        <v>0</v>
      </c>
      <c r="T61" s="215">
        <v>0</v>
      </c>
      <c r="U61" s="215">
        <v>0</v>
      </c>
      <c r="V61" s="215">
        <v>0</v>
      </c>
      <c r="W61" s="215">
        <v>0</v>
      </c>
      <c r="X61" s="215">
        <v>0</v>
      </c>
      <c r="Y61" s="215">
        <v>1069.78</v>
      </c>
      <c r="Z61" s="215">
        <v>0</v>
      </c>
      <c r="AA61" s="215">
        <v>0</v>
      </c>
      <c r="AB61" s="215">
        <v>0</v>
      </c>
      <c r="AC61" s="39">
        <f t="shared" si="11"/>
        <v>1069.78</v>
      </c>
      <c r="AD61" s="166"/>
      <c r="AE61" s="140"/>
      <c r="AF61" s="140">
        <v>0</v>
      </c>
      <c r="AG61" s="168"/>
      <c r="AH61" s="140">
        <f t="shared" si="12"/>
        <v>1069.78</v>
      </c>
    </row>
    <row r="62" spans="1:34" s="75" customFormat="1" ht="12.75">
      <c r="A62" s="55" t="s">
        <v>307</v>
      </c>
      <c r="B62" s="55" t="s">
        <v>308</v>
      </c>
      <c r="C62" s="55"/>
      <c r="D62" s="55" t="s">
        <v>357</v>
      </c>
      <c r="E62" s="55" t="s">
        <v>198</v>
      </c>
      <c r="F62" s="102" t="s">
        <v>307</v>
      </c>
      <c r="G62" s="102" t="s">
        <v>308</v>
      </c>
      <c r="H62" s="102" t="s">
        <v>282</v>
      </c>
      <c r="I62" s="102" t="s">
        <v>357</v>
      </c>
      <c r="J62" s="102" t="s">
        <v>198</v>
      </c>
      <c r="K62" s="25">
        <f t="shared" si="3"/>
        <v>0</v>
      </c>
      <c r="L62" s="25">
        <f t="shared" si="4"/>
        <v>0</v>
      </c>
      <c r="M62" s="25">
        <f t="shared" si="5"/>
        <v>0</v>
      </c>
      <c r="N62" s="25">
        <f t="shared" si="10"/>
        <v>0</v>
      </c>
      <c r="O62" s="55" t="s">
        <v>205</v>
      </c>
      <c r="P62" s="54">
        <v>0</v>
      </c>
      <c r="Q62" s="215">
        <v>0</v>
      </c>
      <c r="R62" s="215">
        <v>0</v>
      </c>
      <c r="S62" s="215">
        <v>0</v>
      </c>
      <c r="T62" s="215">
        <v>0</v>
      </c>
      <c r="U62" s="215">
        <v>0</v>
      </c>
      <c r="V62" s="215">
        <v>0</v>
      </c>
      <c r="W62" s="215">
        <v>0</v>
      </c>
      <c r="X62" s="215">
        <v>0</v>
      </c>
      <c r="Y62" s="215">
        <v>0</v>
      </c>
      <c r="Z62" s="215">
        <v>0</v>
      </c>
      <c r="AA62" s="215">
        <v>0</v>
      </c>
      <c r="AB62" s="215">
        <v>0</v>
      </c>
      <c r="AC62" s="39">
        <f t="shared" si="11"/>
        <v>0</v>
      </c>
      <c r="AD62" s="166"/>
      <c r="AE62" s="140">
        <f>AC62/AE$72*AE$73</f>
        <v>0</v>
      </c>
      <c r="AF62" s="140"/>
      <c r="AG62" s="168"/>
      <c r="AH62" s="140">
        <f t="shared" si="12"/>
        <v>0</v>
      </c>
    </row>
    <row r="63" spans="1:34" s="75" customFormat="1" ht="12.75">
      <c r="A63" s="55" t="s">
        <v>307</v>
      </c>
      <c r="B63" s="55" t="s">
        <v>308</v>
      </c>
      <c r="C63" s="55"/>
      <c r="D63" s="55" t="s">
        <v>357</v>
      </c>
      <c r="E63" s="55" t="s">
        <v>201</v>
      </c>
      <c r="F63" s="102" t="s">
        <v>307</v>
      </c>
      <c r="G63" s="102" t="s">
        <v>308</v>
      </c>
      <c r="H63" s="102" t="s">
        <v>282</v>
      </c>
      <c r="I63" s="102" t="s">
        <v>357</v>
      </c>
      <c r="J63" s="102" t="s">
        <v>201</v>
      </c>
      <c r="K63" s="25">
        <f t="shared" si="3"/>
        <v>0</v>
      </c>
      <c r="L63" s="25">
        <f t="shared" si="4"/>
        <v>0</v>
      </c>
      <c r="M63" s="25">
        <f t="shared" si="5"/>
        <v>0</v>
      </c>
      <c r="N63" s="25">
        <f t="shared" si="10"/>
        <v>0</v>
      </c>
      <c r="O63" s="55" t="s">
        <v>208</v>
      </c>
      <c r="P63" s="54">
        <v>0</v>
      </c>
      <c r="Q63" s="215">
        <v>0</v>
      </c>
      <c r="R63" s="215">
        <v>0</v>
      </c>
      <c r="S63" s="215">
        <v>0</v>
      </c>
      <c r="T63" s="215">
        <v>0</v>
      </c>
      <c r="U63" s="215">
        <v>0</v>
      </c>
      <c r="V63" s="215">
        <v>0</v>
      </c>
      <c r="W63" s="215">
        <v>0</v>
      </c>
      <c r="X63" s="215">
        <v>0</v>
      </c>
      <c r="Y63" s="215">
        <v>0</v>
      </c>
      <c r="Z63" s="215">
        <v>0</v>
      </c>
      <c r="AA63" s="215">
        <v>0</v>
      </c>
      <c r="AB63" s="215">
        <v>0</v>
      </c>
      <c r="AC63" s="39">
        <f t="shared" si="11"/>
        <v>0</v>
      </c>
      <c r="AD63" s="166"/>
      <c r="AE63" s="140">
        <f>AC63/AE$72*AE$73</f>
        <v>0</v>
      </c>
      <c r="AF63" s="140"/>
      <c r="AG63" s="168"/>
      <c r="AH63" s="140">
        <f t="shared" si="12"/>
        <v>0</v>
      </c>
    </row>
    <row r="64" spans="1:34" s="75" customFormat="1" ht="12.75">
      <c r="A64" s="55" t="s">
        <v>307</v>
      </c>
      <c r="B64" s="55" t="s">
        <v>308</v>
      </c>
      <c r="C64" s="55"/>
      <c r="D64" s="55" t="s">
        <v>358</v>
      </c>
      <c r="E64" s="55" t="s">
        <v>359</v>
      </c>
      <c r="F64" s="102" t="s">
        <v>307</v>
      </c>
      <c r="G64" s="102" t="s">
        <v>308</v>
      </c>
      <c r="H64" s="102" t="s">
        <v>282</v>
      </c>
      <c r="I64" s="102" t="s">
        <v>358</v>
      </c>
      <c r="J64" s="102" t="s">
        <v>359</v>
      </c>
      <c r="K64" s="25">
        <f t="shared" si="3"/>
        <v>0</v>
      </c>
      <c r="L64" s="25">
        <f t="shared" si="4"/>
        <v>0</v>
      </c>
      <c r="M64" s="25">
        <f t="shared" si="5"/>
        <v>0</v>
      </c>
      <c r="N64" s="25">
        <f t="shared" si="10"/>
        <v>0</v>
      </c>
      <c r="O64" s="55" t="s">
        <v>480</v>
      </c>
      <c r="P64" s="54">
        <v>10000</v>
      </c>
      <c r="Q64" s="215">
        <v>0</v>
      </c>
      <c r="R64" s="215">
        <v>0</v>
      </c>
      <c r="S64" s="215">
        <v>0</v>
      </c>
      <c r="T64" s="215">
        <v>0</v>
      </c>
      <c r="U64" s="215">
        <v>0</v>
      </c>
      <c r="V64" s="215">
        <v>0</v>
      </c>
      <c r="W64" s="215">
        <v>0</v>
      </c>
      <c r="X64" s="215">
        <v>0</v>
      </c>
      <c r="Y64" s="215">
        <v>0</v>
      </c>
      <c r="Z64" s="215">
        <v>0</v>
      </c>
      <c r="AA64" s="215">
        <v>0</v>
      </c>
      <c r="AB64" s="215">
        <v>0</v>
      </c>
      <c r="AC64" s="39">
        <f t="shared" si="11"/>
        <v>0</v>
      </c>
      <c r="AD64" s="166"/>
      <c r="AE64" s="140"/>
      <c r="AF64" s="140">
        <v>10000</v>
      </c>
      <c r="AG64" s="168"/>
      <c r="AH64" s="140">
        <f t="shared" si="12"/>
        <v>10000</v>
      </c>
    </row>
    <row r="65" spans="1:34" s="75" customFormat="1" ht="12.75">
      <c r="A65" s="55" t="s">
        <v>307</v>
      </c>
      <c r="B65" s="55" t="s">
        <v>308</v>
      </c>
      <c r="C65" s="55"/>
      <c r="D65" s="55" t="s">
        <v>358</v>
      </c>
      <c r="E65" s="55" t="s">
        <v>199</v>
      </c>
      <c r="F65" s="102" t="s">
        <v>307</v>
      </c>
      <c r="G65" s="102" t="s">
        <v>308</v>
      </c>
      <c r="H65" s="102" t="s">
        <v>282</v>
      </c>
      <c r="I65" s="102" t="s">
        <v>358</v>
      </c>
      <c r="J65" s="102" t="s">
        <v>199</v>
      </c>
      <c r="K65" s="25">
        <f t="shared" si="3"/>
        <v>0</v>
      </c>
      <c r="L65" s="25">
        <f t="shared" si="4"/>
        <v>0</v>
      </c>
      <c r="M65" s="25">
        <f t="shared" si="5"/>
        <v>0</v>
      </c>
      <c r="N65" s="25">
        <f t="shared" si="10"/>
        <v>0</v>
      </c>
      <c r="O65" s="55" t="s">
        <v>206</v>
      </c>
      <c r="P65" s="54">
        <v>70000</v>
      </c>
      <c r="Q65" s="215">
        <v>0</v>
      </c>
      <c r="R65" s="215">
        <v>0</v>
      </c>
      <c r="S65" s="215">
        <v>0</v>
      </c>
      <c r="T65" s="215">
        <v>0</v>
      </c>
      <c r="U65" s="215">
        <v>0</v>
      </c>
      <c r="V65" s="215">
        <v>0</v>
      </c>
      <c r="W65" s="215">
        <v>0</v>
      </c>
      <c r="X65" s="215">
        <v>0</v>
      </c>
      <c r="Y65" s="215">
        <v>60000</v>
      </c>
      <c r="Z65" s="215">
        <v>0</v>
      </c>
      <c r="AA65" s="215">
        <v>0</v>
      </c>
      <c r="AB65" s="215">
        <v>0</v>
      </c>
      <c r="AC65" s="39">
        <f t="shared" si="11"/>
        <v>60000</v>
      </c>
      <c r="AD65" s="166"/>
      <c r="AE65" s="140"/>
      <c r="AF65" s="140">
        <v>10000</v>
      </c>
      <c r="AG65" s="168"/>
      <c r="AH65" s="140">
        <f t="shared" si="12"/>
        <v>70000</v>
      </c>
    </row>
    <row r="66" spans="1:34" s="75" customFormat="1" ht="12.75">
      <c r="A66" s="55" t="s">
        <v>307</v>
      </c>
      <c r="B66" s="55" t="s">
        <v>308</v>
      </c>
      <c r="C66" s="55"/>
      <c r="D66" s="55" t="s">
        <v>358</v>
      </c>
      <c r="E66" s="55" t="s">
        <v>360</v>
      </c>
      <c r="F66" s="102" t="s">
        <v>307</v>
      </c>
      <c r="G66" s="102" t="s">
        <v>308</v>
      </c>
      <c r="H66" s="102" t="s">
        <v>282</v>
      </c>
      <c r="I66" s="102" t="s">
        <v>358</v>
      </c>
      <c r="J66" s="102" t="s">
        <v>360</v>
      </c>
      <c r="K66" s="25">
        <f t="shared" si="3"/>
        <v>0</v>
      </c>
      <c r="L66" s="25">
        <f t="shared" si="4"/>
        <v>0</v>
      </c>
      <c r="M66" s="25">
        <f t="shared" si="5"/>
        <v>0</v>
      </c>
      <c r="N66" s="25">
        <f t="shared" si="10"/>
        <v>0</v>
      </c>
      <c r="O66" s="55" t="s">
        <v>481</v>
      </c>
      <c r="P66" s="54">
        <v>45000</v>
      </c>
      <c r="Q66" s="215">
        <v>0</v>
      </c>
      <c r="R66" s="215">
        <v>0</v>
      </c>
      <c r="S66" s="215">
        <v>18600</v>
      </c>
      <c r="T66" s="215">
        <v>0</v>
      </c>
      <c r="U66" s="215">
        <v>0</v>
      </c>
      <c r="V66" s="215">
        <v>0</v>
      </c>
      <c r="W66" s="215">
        <v>0</v>
      </c>
      <c r="X66" s="215">
        <v>0</v>
      </c>
      <c r="Y66" s="215">
        <v>0</v>
      </c>
      <c r="Z66" s="215">
        <v>0</v>
      </c>
      <c r="AA66" s="215">
        <v>0</v>
      </c>
      <c r="AB66" s="215">
        <v>0</v>
      </c>
      <c r="AC66" s="39">
        <f t="shared" si="11"/>
        <v>18600</v>
      </c>
      <c r="AD66" s="166"/>
      <c r="AE66" s="140"/>
      <c r="AF66" s="140">
        <v>26400</v>
      </c>
      <c r="AG66" s="168"/>
      <c r="AH66" s="140">
        <f t="shared" si="12"/>
        <v>45000</v>
      </c>
    </row>
    <row r="67" spans="1:34" s="75" customFormat="1" ht="12.75">
      <c r="A67" s="55" t="s">
        <v>307</v>
      </c>
      <c r="B67" s="55" t="s">
        <v>308</v>
      </c>
      <c r="C67" s="55"/>
      <c r="D67" s="55" t="s">
        <v>361</v>
      </c>
      <c r="E67" s="55" t="s">
        <v>305</v>
      </c>
      <c r="F67" s="102" t="s">
        <v>307</v>
      </c>
      <c r="G67" s="102" t="s">
        <v>308</v>
      </c>
      <c r="H67" s="102" t="s">
        <v>282</v>
      </c>
      <c r="I67" s="102" t="s">
        <v>361</v>
      </c>
      <c r="J67" s="102" t="s">
        <v>305</v>
      </c>
      <c r="K67" s="25">
        <f t="shared" si="3"/>
        <v>0</v>
      </c>
      <c r="L67" s="25">
        <f t="shared" si="4"/>
        <v>0</v>
      </c>
      <c r="M67" s="25">
        <f t="shared" si="5"/>
        <v>0</v>
      </c>
      <c r="N67" s="25">
        <f t="shared" si="10"/>
        <v>0</v>
      </c>
      <c r="O67" s="55" t="s">
        <v>440</v>
      </c>
      <c r="P67" s="54">
        <v>28700</v>
      </c>
      <c r="Q67" s="215">
        <v>0</v>
      </c>
      <c r="R67" s="215">
        <v>0</v>
      </c>
      <c r="S67" s="215">
        <v>0</v>
      </c>
      <c r="T67" s="215">
        <v>0</v>
      </c>
      <c r="U67" s="215">
        <v>0</v>
      </c>
      <c r="V67" s="215">
        <v>0</v>
      </c>
      <c r="W67" s="215">
        <v>0</v>
      </c>
      <c r="X67" s="215">
        <v>0</v>
      </c>
      <c r="Y67" s="215">
        <v>0</v>
      </c>
      <c r="Z67" s="215">
        <v>0</v>
      </c>
      <c r="AA67" s="215">
        <v>0</v>
      </c>
      <c r="AB67" s="215">
        <v>0</v>
      </c>
      <c r="AC67" s="39">
        <f t="shared" si="11"/>
        <v>0</v>
      </c>
      <c r="AD67" s="166"/>
      <c r="AE67" s="140"/>
      <c r="AF67" s="140">
        <v>28000</v>
      </c>
      <c r="AG67" s="168"/>
      <c r="AH67" s="140">
        <f t="shared" si="12"/>
        <v>28000</v>
      </c>
    </row>
    <row r="68" spans="1:34" s="75" customFormat="1" ht="12.75">
      <c r="A68" s="55" t="s">
        <v>307</v>
      </c>
      <c r="B68" s="55" t="s">
        <v>308</v>
      </c>
      <c r="C68" s="55"/>
      <c r="D68" s="55" t="s">
        <v>361</v>
      </c>
      <c r="E68" s="55" t="s">
        <v>199</v>
      </c>
      <c r="F68" s="102" t="s">
        <v>307</v>
      </c>
      <c r="G68" s="102" t="s">
        <v>308</v>
      </c>
      <c r="H68" s="102" t="s">
        <v>282</v>
      </c>
      <c r="I68" s="102" t="s">
        <v>361</v>
      </c>
      <c r="J68" s="102" t="s">
        <v>199</v>
      </c>
      <c r="K68" s="25">
        <f t="shared" si="3"/>
        <v>0</v>
      </c>
      <c r="L68" s="25">
        <f t="shared" si="4"/>
        <v>0</v>
      </c>
      <c r="M68" s="25">
        <f t="shared" si="5"/>
        <v>0</v>
      </c>
      <c r="N68" s="25">
        <f t="shared" si="10"/>
        <v>0</v>
      </c>
      <c r="O68" s="55" t="s">
        <v>206</v>
      </c>
      <c r="P68" s="54">
        <v>19200</v>
      </c>
      <c r="Q68" s="215">
        <v>-1382.59</v>
      </c>
      <c r="R68" s="215">
        <v>0</v>
      </c>
      <c r="S68" s="215">
        <v>1627.34</v>
      </c>
      <c r="T68" s="215">
        <v>0</v>
      </c>
      <c r="U68" s="215">
        <v>0</v>
      </c>
      <c r="V68" s="215">
        <v>0</v>
      </c>
      <c r="W68" s="215">
        <v>0</v>
      </c>
      <c r="X68" s="215">
        <v>0</v>
      </c>
      <c r="Y68" s="215">
        <v>0</v>
      </c>
      <c r="Z68" s="215">
        <v>0</v>
      </c>
      <c r="AA68" s="215">
        <v>0</v>
      </c>
      <c r="AB68" s="215">
        <v>0</v>
      </c>
      <c r="AC68" s="39">
        <f t="shared" si="11"/>
        <v>244.75</v>
      </c>
      <c r="AD68" s="166"/>
      <c r="AE68" s="140"/>
      <c r="AF68" s="140">
        <v>4000</v>
      </c>
      <c r="AG68" s="168"/>
      <c r="AH68" s="140">
        <f t="shared" si="12"/>
        <v>4244.75</v>
      </c>
    </row>
    <row r="69" spans="1:34" s="75" customFormat="1" ht="12.75">
      <c r="A69" s="55" t="s">
        <v>307</v>
      </c>
      <c r="B69" s="55" t="s">
        <v>308</v>
      </c>
      <c r="C69" s="55"/>
      <c r="D69" s="55" t="s">
        <v>361</v>
      </c>
      <c r="E69" s="55" t="s">
        <v>362</v>
      </c>
      <c r="F69" s="102" t="s">
        <v>307</v>
      </c>
      <c r="G69" s="102" t="s">
        <v>308</v>
      </c>
      <c r="H69" s="102" t="s">
        <v>282</v>
      </c>
      <c r="I69" s="102" t="s">
        <v>361</v>
      </c>
      <c r="J69" s="102" t="s">
        <v>362</v>
      </c>
      <c r="K69" s="25">
        <f t="shared" si="3"/>
        <v>0</v>
      </c>
      <c r="L69" s="25">
        <f t="shared" si="4"/>
        <v>0</v>
      </c>
      <c r="M69" s="25">
        <f t="shared" si="5"/>
        <v>0</v>
      </c>
      <c r="N69" s="25">
        <f t="shared" si="10"/>
        <v>0</v>
      </c>
      <c r="O69" s="55" t="s">
        <v>482</v>
      </c>
      <c r="P69" s="54">
        <v>0</v>
      </c>
      <c r="Q69" s="215">
        <v>0</v>
      </c>
      <c r="R69" s="215">
        <v>0</v>
      </c>
      <c r="S69" s="215">
        <v>0</v>
      </c>
      <c r="T69" s="215">
        <v>0</v>
      </c>
      <c r="U69" s="215">
        <v>0</v>
      </c>
      <c r="V69" s="215">
        <v>0</v>
      </c>
      <c r="W69" s="215">
        <v>0</v>
      </c>
      <c r="X69" s="215">
        <v>0</v>
      </c>
      <c r="Y69" s="215">
        <v>0</v>
      </c>
      <c r="Z69" s="215">
        <v>0</v>
      </c>
      <c r="AA69" s="215">
        <v>0</v>
      </c>
      <c r="AB69" s="215">
        <v>0</v>
      </c>
      <c r="AC69" s="39">
        <f t="shared" si="11"/>
        <v>0</v>
      </c>
      <c r="AD69" s="166"/>
      <c r="AE69" s="140">
        <f>AC69/AE$72*AE$73</f>
        <v>0</v>
      </c>
      <c r="AF69" s="140"/>
      <c r="AG69" s="168"/>
      <c r="AH69" s="140">
        <f t="shared" si="12"/>
        <v>0</v>
      </c>
    </row>
    <row r="70" spans="1:33" s="75" customFormat="1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25"/>
      <c r="L70" s="25"/>
      <c r="M70" s="25"/>
      <c r="N70" s="25"/>
      <c r="O70" s="55"/>
      <c r="P70" s="54"/>
      <c r="Q70" s="54"/>
      <c r="R70" s="54"/>
      <c r="S70" s="53"/>
      <c r="T70" s="53"/>
      <c r="U70" s="53"/>
      <c r="V70" s="53"/>
      <c r="W70" s="53"/>
      <c r="X70" s="53"/>
      <c r="Y70" s="59"/>
      <c r="Z70" s="53"/>
      <c r="AA70" s="53"/>
      <c r="AB70" s="53"/>
      <c r="AC70" s="39"/>
      <c r="AD70" s="166"/>
      <c r="AG70" s="168"/>
    </row>
    <row r="71" spans="1:34" s="56" customFormat="1" ht="12.75">
      <c r="A71" s="73"/>
      <c r="B71" s="73"/>
      <c r="C71" s="73"/>
      <c r="D71" s="73"/>
      <c r="E71" s="73"/>
      <c r="F71" s="74"/>
      <c r="G71" s="74"/>
      <c r="H71" s="74"/>
      <c r="I71" s="74"/>
      <c r="J71" s="74"/>
      <c r="K71" s="106">
        <f>SUM(K3:K70)</f>
        <v>0</v>
      </c>
      <c r="L71" s="106">
        <f>SUM(L3:L70)</f>
        <v>0</v>
      </c>
      <c r="M71" s="106">
        <f>SUM(M3:M70)</f>
        <v>0</v>
      </c>
      <c r="N71" s="106">
        <f>SUM(N3:N70)</f>
        <v>0</v>
      </c>
      <c r="O71" s="73"/>
      <c r="P71" s="76">
        <f>SUM(P3:P69)</f>
        <v>3067200</v>
      </c>
      <c r="Q71" s="76">
        <f>SUM(Q3:Q69)</f>
        <v>934007.7799999998</v>
      </c>
      <c r="R71" s="76">
        <f>SUM(R3:R69)</f>
        <v>299178.05000000005</v>
      </c>
      <c r="S71" s="76">
        <f>SUM(S3:S69)</f>
        <v>184504.25999999998</v>
      </c>
      <c r="T71" s="76">
        <f>SUM(T3:T69)</f>
        <v>142240.4</v>
      </c>
      <c r="U71" s="76">
        <f>SUM(U3:U69)</f>
        <v>350878.13</v>
      </c>
      <c r="V71" s="76">
        <f>SUM(V3:V69)</f>
        <v>144609.63000000003</v>
      </c>
      <c r="W71" s="76">
        <f>SUM(W3:W69)</f>
        <v>159869.00000000003</v>
      </c>
      <c r="X71" s="76">
        <f>SUM(X3:X69)</f>
        <v>143052.46000000002</v>
      </c>
      <c r="Y71" s="76">
        <f>SUM(Y3:Y69)</f>
        <v>478592.85000000003</v>
      </c>
      <c r="Z71" s="76">
        <f>SUM(Z3:Z69)</f>
        <v>-967</v>
      </c>
      <c r="AA71" s="76">
        <f>SUM(AA3:AA69)</f>
        <v>0</v>
      </c>
      <c r="AB71" s="76">
        <f>SUM(AB3:AB69)</f>
        <v>524</v>
      </c>
      <c r="AC71" s="76">
        <f>SUM(AC3:AC69)</f>
        <v>2836489.5599999996</v>
      </c>
      <c r="AD71" s="168"/>
      <c r="AH71" s="76">
        <f>SUM(AH3:AH69)</f>
        <v>3477643.1699999995</v>
      </c>
    </row>
    <row r="72" spans="1:32" ht="12.75">
      <c r="A72" s="2"/>
      <c r="F72" s="55"/>
      <c r="G72" s="55"/>
      <c r="H72" s="55"/>
      <c r="I72" s="55"/>
      <c r="J72" s="55"/>
      <c r="K72" s="25"/>
      <c r="L72" s="25"/>
      <c r="M72" s="25"/>
      <c r="N72" s="25"/>
      <c r="AE72" s="213">
        <v>9</v>
      </c>
      <c r="AF72" s="13" t="s">
        <v>423</v>
      </c>
    </row>
    <row r="73" spans="16:32" ht="12.75"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168"/>
      <c r="AE73" s="213">
        <v>3</v>
      </c>
      <c r="AF73" s="13" t="s">
        <v>424</v>
      </c>
    </row>
    <row r="74" spans="16:30" ht="12.75"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168"/>
    </row>
    <row r="76" spans="33:34" ht="12.75">
      <c r="AG76" s="229"/>
      <c r="AH76" s="229"/>
    </row>
    <row r="77" spans="6:34" ht="12.75">
      <c r="F77" s="182"/>
      <c r="G77" s="181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H77" s="226"/>
    </row>
    <row r="78" spans="7:29" ht="12.75">
      <c r="G78" s="181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7:29" ht="12.75">
      <c r="G79" s="181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7:29" ht="12.75">
      <c r="G80" s="181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6:29" ht="12.75">
      <c r="F81" s="182"/>
      <c r="G81" s="181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7:29" ht="12.75">
      <c r="G82" s="181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7:29" ht="12.75">
      <c r="G83" s="181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7:29" ht="12.75">
      <c r="G84" s="181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6:29" ht="12.75">
      <c r="F85" s="182"/>
      <c r="G85" s="181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7:29" ht="12.75">
      <c r="G86" s="181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7:29" ht="12.75">
      <c r="G87" s="181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7:29" ht="12.75">
      <c r="G88" s="181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6:29" ht="12.75">
      <c r="F89" s="182"/>
      <c r="G89" s="181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7:29" ht="12.75">
      <c r="G90" s="181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7:29" ht="12.75">
      <c r="G91" s="181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7:29" ht="12.75">
      <c r="G92" s="181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6:29" ht="12.75">
      <c r="F93" s="182"/>
      <c r="G93" s="181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7:29" ht="12.75">
      <c r="G94" s="181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7:29" ht="12.75">
      <c r="G95" s="181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ht="12.75">
      <c r="G96" s="181"/>
    </row>
    <row r="97" ht="12.75">
      <c r="G97" s="181"/>
    </row>
    <row r="98" ht="12.75">
      <c r="G98" s="181"/>
    </row>
    <row r="99" ht="12.75">
      <c r="G99" s="181"/>
    </row>
    <row r="100" ht="12.75">
      <c r="G100" s="181"/>
    </row>
    <row r="101" ht="12.75">
      <c r="G101" s="181"/>
    </row>
    <row r="102" ht="12.75">
      <c r="G102" s="181"/>
    </row>
  </sheetData>
  <autoFilter ref="AE1:AE102"/>
  <mergeCells count="1">
    <mergeCell ref="AG76:AH76"/>
  </mergeCells>
  <printOptions gridLines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landscape" paperSize="9" scale="60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80"/>
  <sheetViews>
    <sheetView zoomScale="75" zoomScaleNormal="75" workbookViewId="0" topLeftCell="A1">
      <pane xSplit="16" ySplit="2" topLeftCell="Q39" activePane="bottomRight" state="frozen"/>
      <selection pane="topLeft" activeCell="AE418" sqref="AE418"/>
      <selection pane="topRight" activeCell="AE418" sqref="AE418"/>
      <selection pane="bottomLeft" activeCell="AE418" sqref="AE418"/>
      <selection pane="bottomRight" activeCell="AC90" sqref="AC90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3.57421875" style="4" bestFit="1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51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140625" style="169" customWidth="1"/>
  </cols>
  <sheetData>
    <row r="1" spans="1:34" s="12" customFormat="1" ht="51.75" thickBot="1">
      <c r="A1" s="9" t="s">
        <v>194</v>
      </c>
      <c r="B1" s="10" t="s">
        <v>195</v>
      </c>
      <c r="C1" s="11" t="s">
        <v>285</v>
      </c>
      <c r="D1" s="11" t="s">
        <v>203</v>
      </c>
      <c r="E1" s="11" t="s">
        <v>214</v>
      </c>
      <c r="F1" s="34" t="s">
        <v>286</v>
      </c>
      <c r="G1" s="34"/>
      <c r="H1" s="34"/>
      <c r="I1" s="34"/>
      <c r="J1" s="34"/>
      <c r="K1" s="10"/>
      <c r="L1" s="10"/>
      <c r="M1" s="10"/>
      <c r="N1" s="10"/>
      <c r="O1" s="49"/>
      <c r="P1" s="30" t="s">
        <v>161</v>
      </c>
      <c r="Q1" s="40" t="s">
        <v>185</v>
      </c>
      <c r="R1" s="37" t="s">
        <v>185</v>
      </c>
      <c r="S1" s="27" t="s">
        <v>185</v>
      </c>
      <c r="T1" s="26" t="s">
        <v>185</v>
      </c>
      <c r="U1" s="27" t="s">
        <v>185</v>
      </c>
      <c r="V1" s="26" t="s">
        <v>185</v>
      </c>
      <c r="W1" s="27" t="s">
        <v>185</v>
      </c>
      <c r="X1" s="26" t="s">
        <v>185</v>
      </c>
      <c r="Y1" s="27" t="s">
        <v>185</v>
      </c>
      <c r="Z1" s="37" t="s">
        <v>185</v>
      </c>
      <c r="AA1" s="40" t="s">
        <v>185</v>
      </c>
      <c r="AB1" s="37" t="s">
        <v>185</v>
      </c>
      <c r="AC1" s="79" t="s">
        <v>185</v>
      </c>
      <c r="AD1" s="164"/>
      <c r="AE1" s="155" t="s">
        <v>425</v>
      </c>
      <c r="AF1" s="155" t="s">
        <v>426</v>
      </c>
      <c r="AG1" s="164" t="s">
        <v>427</v>
      </c>
      <c r="AH1" s="155" t="s">
        <v>281</v>
      </c>
    </row>
    <row r="2" spans="1:30" s="8" customFormat="1" ht="16.5" thickBot="1">
      <c r="A2" s="17"/>
      <c r="B2"/>
      <c r="C2"/>
      <c r="D2" t="s">
        <v>492</v>
      </c>
      <c r="E2"/>
      <c r="F2" s="33"/>
      <c r="G2" s="23"/>
      <c r="H2" s="23"/>
      <c r="I2" s="23"/>
      <c r="J2" s="23"/>
      <c r="K2" s="23"/>
      <c r="L2" s="23"/>
      <c r="M2" s="23"/>
      <c r="N2" s="23"/>
      <c r="O2" s="50"/>
      <c r="P2" s="14"/>
      <c r="Q2" s="36" t="s">
        <v>163</v>
      </c>
      <c r="R2" s="38" t="s">
        <v>164</v>
      </c>
      <c r="S2" s="29" t="s">
        <v>165</v>
      </c>
      <c r="T2" s="28" t="s">
        <v>166</v>
      </c>
      <c r="U2" s="29" t="s">
        <v>162</v>
      </c>
      <c r="V2" s="28" t="s">
        <v>167</v>
      </c>
      <c r="W2" s="29" t="s">
        <v>168</v>
      </c>
      <c r="X2" s="28" t="s">
        <v>169</v>
      </c>
      <c r="Y2" s="29" t="s">
        <v>170</v>
      </c>
      <c r="Z2" s="38" t="s">
        <v>171</v>
      </c>
      <c r="AA2" s="41" t="s">
        <v>172</v>
      </c>
      <c r="AB2" s="28" t="s">
        <v>173</v>
      </c>
      <c r="AC2" s="144" t="s">
        <v>174</v>
      </c>
      <c r="AD2" s="165"/>
    </row>
    <row r="3" spans="1:34" s="1" customFormat="1" ht="12.75">
      <c r="A3" s="60" t="s">
        <v>307</v>
      </c>
      <c r="B3" s="60" t="s">
        <v>308</v>
      </c>
      <c r="C3" s="156" t="s">
        <v>283</v>
      </c>
      <c r="D3" s="60" t="s">
        <v>493</v>
      </c>
      <c r="E3" s="60" t="s">
        <v>265</v>
      </c>
      <c r="F3" s="103" t="s">
        <v>307</v>
      </c>
      <c r="G3" s="103" t="s">
        <v>308</v>
      </c>
      <c r="H3" s="103" t="s">
        <v>283</v>
      </c>
      <c r="I3" s="103" t="s">
        <v>493</v>
      </c>
      <c r="J3" s="103" t="s">
        <v>265</v>
      </c>
      <c r="K3" s="25">
        <f aca="true" t="shared" si="0" ref="K3:K52">IF(A3=F3,0,"Fehler")</f>
        <v>0</v>
      </c>
      <c r="L3" s="25">
        <f aca="true" t="shared" si="1" ref="L3:L52">IF(B3=G3,0,"Fehler")</f>
        <v>0</v>
      </c>
      <c r="M3" s="25">
        <f aca="true" t="shared" si="2" ref="M3:M53">IF(D3=I3,0,"Fehler")</f>
        <v>0</v>
      </c>
      <c r="N3" s="25">
        <f aca="true" t="shared" si="3" ref="N3:N25">IF(E3=J3,0,"Fehler")</f>
        <v>0</v>
      </c>
      <c r="O3" s="60" t="s">
        <v>273</v>
      </c>
      <c r="P3" s="92">
        <v>0</v>
      </c>
      <c r="Q3" s="142">
        <v>0</v>
      </c>
      <c r="R3" s="142">
        <v>0</v>
      </c>
      <c r="S3" s="142">
        <v>0</v>
      </c>
      <c r="T3" s="142">
        <v>0</v>
      </c>
      <c r="U3" s="142">
        <v>0</v>
      </c>
      <c r="V3" s="142">
        <v>0</v>
      </c>
      <c r="W3" s="142">
        <v>0</v>
      </c>
      <c r="X3" s="142">
        <v>0</v>
      </c>
      <c r="Y3" s="142">
        <v>0</v>
      </c>
      <c r="Z3" s="142">
        <v>0</v>
      </c>
      <c r="AA3" s="142">
        <v>0</v>
      </c>
      <c r="AB3" s="142">
        <v>0</v>
      </c>
      <c r="AC3" s="39">
        <f aca="true" t="shared" si="4" ref="AC3:AC25">SUM(Q3:AB3)</f>
        <v>0</v>
      </c>
      <c r="AD3" s="166"/>
      <c r="AE3" s="140">
        <f>AC3/AE$83*AE$84</f>
        <v>0</v>
      </c>
      <c r="AF3" s="54">
        <f aca="true" t="shared" si="5" ref="AF3:AF25">P3-AC3</f>
        <v>0</v>
      </c>
      <c r="AH3" s="171">
        <f aca="true" t="shared" si="6" ref="AH3:AH52">IF(AG3&gt;0,AG3,AC3+AE3+AF3)</f>
        <v>0</v>
      </c>
    </row>
    <row r="4" spans="1:34" s="1" customFormat="1" ht="12.75">
      <c r="A4" s="60" t="s">
        <v>307</v>
      </c>
      <c r="B4" s="60" t="s">
        <v>308</v>
      </c>
      <c r="C4" s="156" t="s">
        <v>284</v>
      </c>
      <c r="D4" s="60" t="s">
        <v>493</v>
      </c>
      <c r="E4" s="60" t="s">
        <v>2</v>
      </c>
      <c r="F4" s="103" t="s">
        <v>307</v>
      </c>
      <c r="G4" s="103" t="s">
        <v>308</v>
      </c>
      <c r="H4" s="103" t="s">
        <v>284</v>
      </c>
      <c r="I4" s="103" t="s">
        <v>493</v>
      </c>
      <c r="J4" s="103" t="s">
        <v>2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60" t="s">
        <v>3</v>
      </c>
      <c r="P4" s="92">
        <v>0</v>
      </c>
      <c r="Q4" s="142">
        <v>0</v>
      </c>
      <c r="R4" s="142">
        <v>0</v>
      </c>
      <c r="S4" s="142">
        <v>0</v>
      </c>
      <c r="T4" s="142">
        <v>0</v>
      </c>
      <c r="U4" s="142">
        <v>0</v>
      </c>
      <c r="V4" s="142">
        <v>0</v>
      </c>
      <c r="W4" s="142">
        <v>0</v>
      </c>
      <c r="X4" s="142">
        <v>0</v>
      </c>
      <c r="Y4" s="142">
        <v>0</v>
      </c>
      <c r="Z4" s="142">
        <v>0</v>
      </c>
      <c r="AA4" s="142">
        <v>0</v>
      </c>
      <c r="AB4" s="142">
        <v>0</v>
      </c>
      <c r="AC4" s="39">
        <f t="shared" si="4"/>
        <v>0</v>
      </c>
      <c r="AD4" s="166"/>
      <c r="AE4" s="140">
        <f>AC4/AE$83*AE$84</f>
        <v>0</v>
      </c>
      <c r="AF4" s="54">
        <f t="shared" si="5"/>
        <v>0</v>
      </c>
      <c r="AH4" s="171">
        <f t="shared" si="6"/>
        <v>0</v>
      </c>
    </row>
    <row r="5" spans="1:34" s="1" customFormat="1" ht="12.75">
      <c r="A5" s="60" t="s">
        <v>307</v>
      </c>
      <c r="B5" s="60" t="s">
        <v>308</v>
      </c>
      <c r="C5" s="156" t="s">
        <v>284</v>
      </c>
      <c r="D5" s="60" t="s">
        <v>493</v>
      </c>
      <c r="E5" s="60" t="s">
        <v>268</v>
      </c>
      <c r="F5" s="103" t="s">
        <v>307</v>
      </c>
      <c r="G5" s="103" t="s">
        <v>308</v>
      </c>
      <c r="H5" s="103" t="s">
        <v>284</v>
      </c>
      <c r="I5" s="103" t="s">
        <v>493</v>
      </c>
      <c r="J5" s="103" t="s">
        <v>268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60" t="s">
        <v>276</v>
      </c>
      <c r="P5" s="92">
        <v>0</v>
      </c>
      <c r="Q5" s="142">
        <v>0</v>
      </c>
      <c r="R5" s="142">
        <v>0</v>
      </c>
      <c r="S5" s="142">
        <v>0</v>
      </c>
      <c r="T5" s="142">
        <v>0</v>
      </c>
      <c r="U5" s="142">
        <v>0</v>
      </c>
      <c r="V5" s="142">
        <v>0</v>
      </c>
      <c r="W5" s="142">
        <v>0</v>
      </c>
      <c r="X5" s="142">
        <v>0</v>
      </c>
      <c r="Y5" s="142">
        <v>0</v>
      </c>
      <c r="Z5" s="142">
        <v>0</v>
      </c>
      <c r="AA5" s="142">
        <v>0</v>
      </c>
      <c r="AB5" s="142">
        <v>0</v>
      </c>
      <c r="AC5" s="39">
        <f t="shared" si="4"/>
        <v>0</v>
      </c>
      <c r="AD5" s="166"/>
      <c r="AE5" s="140">
        <f>AC5/AE$83*AE$84</f>
        <v>0</v>
      </c>
      <c r="AF5" s="54">
        <f t="shared" si="5"/>
        <v>0</v>
      </c>
      <c r="AH5" s="171">
        <f t="shared" si="6"/>
        <v>0</v>
      </c>
    </row>
    <row r="6" spans="1:34" s="1" customFormat="1" ht="12.75">
      <c r="A6" s="60" t="s">
        <v>307</v>
      </c>
      <c r="B6" s="60" t="s">
        <v>308</v>
      </c>
      <c r="C6" s="156" t="s">
        <v>284</v>
      </c>
      <c r="D6" s="60" t="s">
        <v>493</v>
      </c>
      <c r="E6" s="60" t="s">
        <v>269</v>
      </c>
      <c r="F6" s="103" t="s">
        <v>307</v>
      </c>
      <c r="G6" s="103" t="s">
        <v>308</v>
      </c>
      <c r="H6" s="103" t="s">
        <v>284</v>
      </c>
      <c r="I6" s="103" t="s">
        <v>493</v>
      </c>
      <c r="J6" s="103" t="s">
        <v>269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60" t="s">
        <v>277</v>
      </c>
      <c r="P6" s="9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39">
        <f t="shared" si="4"/>
        <v>0</v>
      </c>
      <c r="AD6" s="166"/>
      <c r="AE6" s="140">
        <f>AC6/AE$83*AE$84</f>
        <v>0</v>
      </c>
      <c r="AF6" s="54">
        <f t="shared" si="5"/>
        <v>0</v>
      </c>
      <c r="AH6" s="171">
        <f t="shared" si="6"/>
        <v>0</v>
      </c>
    </row>
    <row r="7" spans="1:34" s="1" customFormat="1" ht="12.75">
      <c r="A7" s="60" t="s">
        <v>307</v>
      </c>
      <c r="B7" s="60" t="s">
        <v>308</v>
      </c>
      <c r="C7" s="156" t="s">
        <v>283</v>
      </c>
      <c r="D7" s="60" t="s">
        <v>494</v>
      </c>
      <c r="E7" s="60" t="s">
        <v>265</v>
      </c>
      <c r="F7" s="103" t="s">
        <v>307</v>
      </c>
      <c r="G7" s="103" t="s">
        <v>308</v>
      </c>
      <c r="H7" s="103" t="s">
        <v>283</v>
      </c>
      <c r="I7" s="103" t="s">
        <v>494</v>
      </c>
      <c r="J7" s="103" t="s">
        <v>265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60" t="s">
        <v>273</v>
      </c>
      <c r="P7" s="9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39">
        <f t="shared" si="4"/>
        <v>0</v>
      </c>
      <c r="AD7" s="166"/>
      <c r="AE7" s="140">
        <f>AC7/AE$83*AE$84</f>
        <v>0</v>
      </c>
      <c r="AF7" s="54">
        <f t="shared" si="5"/>
        <v>0</v>
      </c>
      <c r="AH7" s="171">
        <f t="shared" si="6"/>
        <v>0</v>
      </c>
    </row>
    <row r="8" spans="1:34" s="1" customFormat="1" ht="12.75">
      <c r="A8" s="60" t="s">
        <v>307</v>
      </c>
      <c r="B8" s="60" t="s">
        <v>308</v>
      </c>
      <c r="C8" s="156" t="s">
        <v>284</v>
      </c>
      <c r="D8" s="60" t="s">
        <v>494</v>
      </c>
      <c r="E8" s="60" t="s">
        <v>2</v>
      </c>
      <c r="F8" s="103" t="s">
        <v>307</v>
      </c>
      <c r="G8" s="103" t="s">
        <v>308</v>
      </c>
      <c r="H8" s="103" t="s">
        <v>284</v>
      </c>
      <c r="I8" s="103" t="s">
        <v>494</v>
      </c>
      <c r="J8" s="103" t="s">
        <v>2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60" t="s">
        <v>3</v>
      </c>
      <c r="P8" s="9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39">
        <f t="shared" si="4"/>
        <v>0</v>
      </c>
      <c r="AD8" s="166"/>
      <c r="AE8" s="140">
        <f>AC8/AE$83*AE$84</f>
        <v>0</v>
      </c>
      <c r="AF8" s="54">
        <f t="shared" si="5"/>
        <v>0</v>
      </c>
      <c r="AH8" s="171">
        <f t="shared" si="6"/>
        <v>0</v>
      </c>
    </row>
    <row r="9" spans="1:34" s="1" customFormat="1" ht="12.75">
      <c r="A9" s="60" t="s">
        <v>307</v>
      </c>
      <c r="B9" s="60" t="s">
        <v>308</v>
      </c>
      <c r="C9" s="156" t="s">
        <v>284</v>
      </c>
      <c r="D9" s="60" t="s">
        <v>494</v>
      </c>
      <c r="E9" s="60" t="s">
        <v>268</v>
      </c>
      <c r="F9" s="103" t="s">
        <v>307</v>
      </c>
      <c r="G9" s="103" t="s">
        <v>308</v>
      </c>
      <c r="H9" s="103" t="s">
        <v>284</v>
      </c>
      <c r="I9" s="103" t="s">
        <v>494</v>
      </c>
      <c r="J9" s="103" t="s">
        <v>268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60" t="s">
        <v>276</v>
      </c>
      <c r="P9" s="9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39">
        <f t="shared" si="4"/>
        <v>0</v>
      </c>
      <c r="AD9" s="166"/>
      <c r="AE9" s="140">
        <f>AC9/AE$83*AE$84</f>
        <v>0</v>
      </c>
      <c r="AF9" s="54">
        <f t="shared" si="5"/>
        <v>0</v>
      </c>
      <c r="AH9" s="171">
        <f t="shared" si="6"/>
        <v>0</v>
      </c>
    </row>
    <row r="10" spans="1:34" s="1" customFormat="1" ht="12.75">
      <c r="A10" s="60" t="s">
        <v>307</v>
      </c>
      <c r="B10" s="60" t="s">
        <v>308</v>
      </c>
      <c r="C10" s="156" t="s">
        <v>284</v>
      </c>
      <c r="D10" s="60" t="s">
        <v>494</v>
      </c>
      <c r="E10" s="60" t="s">
        <v>269</v>
      </c>
      <c r="F10" s="103" t="s">
        <v>307</v>
      </c>
      <c r="G10" s="103" t="s">
        <v>308</v>
      </c>
      <c r="H10" s="103" t="s">
        <v>284</v>
      </c>
      <c r="I10" s="103" t="s">
        <v>494</v>
      </c>
      <c r="J10" s="103" t="s">
        <v>269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60" t="s">
        <v>277</v>
      </c>
      <c r="P10" s="9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39">
        <f t="shared" si="4"/>
        <v>0</v>
      </c>
      <c r="AD10" s="166"/>
      <c r="AE10" s="140">
        <f>AC10/AE$83*AE$84</f>
        <v>0</v>
      </c>
      <c r="AF10" s="54">
        <f t="shared" si="5"/>
        <v>0</v>
      </c>
      <c r="AH10" s="171">
        <f t="shared" si="6"/>
        <v>0</v>
      </c>
    </row>
    <row r="11" spans="1:34" s="1" customFormat="1" ht="12.75">
      <c r="A11" s="60" t="s">
        <v>307</v>
      </c>
      <c r="B11" s="60" t="s">
        <v>308</v>
      </c>
      <c r="C11" s="156" t="s">
        <v>283</v>
      </c>
      <c r="D11" s="60" t="s">
        <v>309</v>
      </c>
      <c r="E11" s="60" t="s">
        <v>265</v>
      </c>
      <c r="F11" s="103" t="s">
        <v>307</v>
      </c>
      <c r="G11" s="103" t="s">
        <v>308</v>
      </c>
      <c r="H11" s="103" t="s">
        <v>283</v>
      </c>
      <c r="I11" s="103" t="s">
        <v>309</v>
      </c>
      <c r="J11" s="103" t="s">
        <v>265</v>
      </c>
      <c r="K11" s="25">
        <f t="shared" si="0"/>
        <v>0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60" t="s">
        <v>273</v>
      </c>
      <c r="P11" s="9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39">
        <f t="shared" si="4"/>
        <v>0</v>
      </c>
      <c r="AD11" s="166"/>
      <c r="AE11" s="140">
        <f>AC11/AE$83*AE$84</f>
        <v>0</v>
      </c>
      <c r="AF11" s="54">
        <f t="shared" si="5"/>
        <v>0</v>
      </c>
      <c r="AH11" s="171">
        <f t="shared" si="6"/>
        <v>0</v>
      </c>
    </row>
    <row r="12" spans="1:34" s="1" customFormat="1" ht="12.75">
      <c r="A12" s="60" t="s">
        <v>307</v>
      </c>
      <c r="B12" s="60" t="s">
        <v>308</v>
      </c>
      <c r="C12" s="156" t="s">
        <v>284</v>
      </c>
      <c r="D12" s="60" t="s">
        <v>309</v>
      </c>
      <c r="E12" s="60" t="s">
        <v>2</v>
      </c>
      <c r="F12" s="103" t="s">
        <v>307</v>
      </c>
      <c r="G12" s="103" t="s">
        <v>308</v>
      </c>
      <c r="H12" s="103" t="s">
        <v>284</v>
      </c>
      <c r="I12" s="103" t="s">
        <v>309</v>
      </c>
      <c r="J12" s="103" t="s">
        <v>2</v>
      </c>
      <c r="K12" s="25">
        <f t="shared" si="0"/>
        <v>0</v>
      </c>
      <c r="L12" s="25">
        <f t="shared" si="1"/>
        <v>0</v>
      </c>
      <c r="M12" s="25">
        <f t="shared" si="2"/>
        <v>0</v>
      </c>
      <c r="N12" s="25">
        <f t="shared" si="3"/>
        <v>0</v>
      </c>
      <c r="O12" s="60" t="s">
        <v>3</v>
      </c>
      <c r="P12" s="9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39">
        <f t="shared" si="4"/>
        <v>0</v>
      </c>
      <c r="AD12" s="166"/>
      <c r="AE12" s="140">
        <f>AC12/AE$83*AE$84</f>
        <v>0</v>
      </c>
      <c r="AF12" s="54">
        <f t="shared" si="5"/>
        <v>0</v>
      </c>
      <c r="AH12" s="171">
        <f t="shared" si="6"/>
        <v>0</v>
      </c>
    </row>
    <row r="13" spans="1:34" s="1" customFormat="1" ht="12.75">
      <c r="A13" s="60" t="s">
        <v>307</v>
      </c>
      <c r="B13" s="60" t="s">
        <v>308</v>
      </c>
      <c r="C13" s="156" t="s">
        <v>284</v>
      </c>
      <c r="D13" s="60" t="s">
        <v>309</v>
      </c>
      <c r="E13" s="60" t="s">
        <v>268</v>
      </c>
      <c r="F13" s="103" t="s">
        <v>307</v>
      </c>
      <c r="G13" s="103" t="s">
        <v>308</v>
      </c>
      <c r="H13" s="103" t="s">
        <v>284</v>
      </c>
      <c r="I13" s="103" t="s">
        <v>309</v>
      </c>
      <c r="J13" s="103" t="s">
        <v>268</v>
      </c>
      <c r="K13" s="25">
        <f t="shared" si="0"/>
        <v>0</v>
      </c>
      <c r="L13" s="25">
        <f t="shared" si="1"/>
        <v>0</v>
      </c>
      <c r="M13" s="25">
        <f t="shared" si="2"/>
        <v>0</v>
      </c>
      <c r="N13" s="25">
        <f t="shared" si="3"/>
        <v>0</v>
      </c>
      <c r="O13" s="60" t="s">
        <v>276</v>
      </c>
      <c r="P13" s="9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39">
        <f t="shared" si="4"/>
        <v>0</v>
      </c>
      <c r="AD13" s="166"/>
      <c r="AE13" s="140">
        <f>AC13/AE$83*AE$84</f>
        <v>0</v>
      </c>
      <c r="AF13" s="54">
        <f t="shared" si="5"/>
        <v>0</v>
      </c>
      <c r="AH13" s="171">
        <f t="shared" si="6"/>
        <v>0</v>
      </c>
    </row>
    <row r="14" spans="1:34" s="1" customFormat="1" ht="12.75">
      <c r="A14" s="60" t="s">
        <v>307</v>
      </c>
      <c r="B14" s="60" t="s">
        <v>308</v>
      </c>
      <c r="C14" s="156" t="s">
        <v>284</v>
      </c>
      <c r="D14" s="60" t="s">
        <v>309</v>
      </c>
      <c r="E14" s="60" t="s">
        <v>269</v>
      </c>
      <c r="F14" s="103" t="s">
        <v>307</v>
      </c>
      <c r="G14" s="103" t="s">
        <v>308</v>
      </c>
      <c r="H14" s="103" t="s">
        <v>284</v>
      </c>
      <c r="I14" s="103" t="s">
        <v>309</v>
      </c>
      <c r="J14" s="103" t="s">
        <v>269</v>
      </c>
      <c r="K14" s="25">
        <f t="shared" si="0"/>
        <v>0</v>
      </c>
      <c r="L14" s="25">
        <f t="shared" si="1"/>
        <v>0</v>
      </c>
      <c r="M14" s="25">
        <f t="shared" si="2"/>
        <v>0</v>
      </c>
      <c r="N14" s="25">
        <f t="shared" si="3"/>
        <v>0</v>
      </c>
      <c r="O14" s="60" t="s">
        <v>277</v>
      </c>
      <c r="P14" s="9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39">
        <f t="shared" si="4"/>
        <v>0</v>
      </c>
      <c r="AD14" s="166"/>
      <c r="AE14" s="140">
        <f>AC14/AE$83*AE$84</f>
        <v>0</v>
      </c>
      <c r="AF14" s="54">
        <f t="shared" si="5"/>
        <v>0</v>
      </c>
      <c r="AH14" s="171">
        <f t="shared" si="6"/>
        <v>0</v>
      </c>
    </row>
    <row r="15" spans="1:34" s="1" customFormat="1" ht="12.75">
      <c r="A15" s="60" t="s">
        <v>307</v>
      </c>
      <c r="B15" s="60" t="s">
        <v>308</v>
      </c>
      <c r="C15" s="156" t="s">
        <v>283</v>
      </c>
      <c r="D15" s="60" t="s">
        <v>312</v>
      </c>
      <c r="E15" s="60" t="s">
        <v>265</v>
      </c>
      <c r="F15" s="103" t="s">
        <v>307</v>
      </c>
      <c r="G15" s="103" t="s">
        <v>308</v>
      </c>
      <c r="H15" s="103" t="s">
        <v>283</v>
      </c>
      <c r="I15" s="103" t="s">
        <v>312</v>
      </c>
      <c r="J15" s="103" t="s">
        <v>265</v>
      </c>
      <c r="K15" s="25">
        <f t="shared" si="0"/>
        <v>0</v>
      </c>
      <c r="L15" s="25">
        <f t="shared" si="1"/>
        <v>0</v>
      </c>
      <c r="M15" s="25">
        <f t="shared" si="2"/>
        <v>0</v>
      </c>
      <c r="N15" s="25">
        <f t="shared" si="3"/>
        <v>0</v>
      </c>
      <c r="O15" s="60" t="s">
        <v>273</v>
      </c>
      <c r="P15" s="9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39">
        <f t="shared" si="4"/>
        <v>0</v>
      </c>
      <c r="AD15" s="166"/>
      <c r="AE15" s="140">
        <f>AC15/AE$83*AE$84</f>
        <v>0</v>
      </c>
      <c r="AF15" s="54">
        <f t="shared" si="5"/>
        <v>0</v>
      </c>
      <c r="AH15" s="171">
        <f t="shared" si="6"/>
        <v>0</v>
      </c>
    </row>
    <row r="16" spans="1:34" s="1" customFormat="1" ht="12.75">
      <c r="A16" s="60" t="s">
        <v>307</v>
      </c>
      <c r="B16" s="60" t="s">
        <v>308</v>
      </c>
      <c r="C16" s="156" t="s">
        <v>284</v>
      </c>
      <c r="D16" s="60" t="s">
        <v>312</v>
      </c>
      <c r="E16" s="60" t="s">
        <v>2</v>
      </c>
      <c r="F16" s="103" t="s">
        <v>307</v>
      </c>
      <c r="G16" s="103" t="s">
        <v>308</v>
      </c>
      <c r="H16" s="103" t="s">
        <v>284</v>
      </c>
      <c r="I16" s="103" t="s">
        <v>312</v>
      </c>
      <c r="J16" s="103" t="s">
        <v>2</v>
      </c>
      <c r="K16" s="25">
        <f t="shared" si="0"/>
        <v>0</v>
      </c>
      <c r="L16" s="25">
        <f t="shared" si="1"/>
        <v>0</v>
      </c>
      <c r="M16" s="25">
        <f t="shared" si="2"/>
        <v>0</v>
      </c>
      <c r="N16" s="25">
        <f t="shared" si="3"/>
        <v>0</v>
      </c>
      <c r="O16" s="60" t="s">
        <v>3</v>
      </c>
      <c r="P16" s="9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39">
        <f t="shared" si="4"/>
        <v>0</v>
      </c>
      <c r="AD16" s="166"/>
      <c r="AE16" s="140">
        <f>AC16/AE$83*AE$84</f>
        <v>0</v>
      </c>
      <c r="AF16" s="54">
        <f t="shared" si="5"/>
        <v>0</v>
      </c>
      <c r="AH16" s="171">
        <f t="shared" si="6"/>
        <v>0</v>
      </c>
    </row>
    <row r="17" spans="1:34" s="1" customFormat="1" ht="12.75">
      <c r="A17" s="60" t="s">
        <v>307</v>
      </c>
      <c r="B17" s="60" t="s">
        <v>308</v>
      </c>
      <c r="C17" s="156" t="s">
        <v>284</v>
      </c>
      <c r="D17" s="60" t="s">
        <v>312</v>
      </c>
      <c r="E17" s="60" t="s">
        <v>268</v>
      </c>
      <c r="F17" s="103" t="s">
        <v>307</v>
      </c>
      <c r="G17" s="103" t="s">
        <v>308</v>
      </c>
      <c r="H17" s="103" t="s">
        <v>284</v>
      </c>
      <c r="I17" s="103" t="s">
        <v>312</v>
      </c>
      <c r="J17" s="103" t="s">
        <v>268</v>
      </c>
      <c r="K17" s="25">
        <f t="shared" si="0"/>
        <v>0</v>
      </c>
      <c r="L17" s="25">
        <f t="shared" si="1"/>
        <v>0</v>
      </c>
      <c r="M17" s="25">
        <f t="shared" si="2"/>
        <v>0</v>
      </c>
      <c r="N17" s="25">
        <f t="shared" si="3"/>
        <v>0</v>
      </c>
      <c r="O17" s="60" t="s">
        <v>276</v>
      </c>
      <c r="P17" s="9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39">
        <f t="shared" si="4"/>
        <v>0</v>
      </c>
      <c r="AD17" s="166"/>
      <c r="AE17" s="140">
        <f>AC17/AE$83*AE$84</f>
        <v>0</v>
      </c>
      <c r="AF17" s="54">
        <f t="shared" si="5"/>
        <v>0</v>
      </c>
      <c r="AH17" s="171">
        <f t="shared" si="6"/>
        <v>0</v>
      </c>
    </row>
    <row r="18" spans="1:34" s="1" customFormat="1" ht="12.75">
      <c r="A18" s="60" t="s">
        <v>307</v>
      </c>
      <c r="B18" s="60" t="s">
        <v>308</v>
      </c>
      <c r="C18" s="156" t="s">
        <v>284</v>
      </c>
      <c r="D18" s="60" t="s">
        <v>312</v>
      </c>
      <c r="E18" s="60" t="s">
        <v>269</v>
      </c>
      <c r="F18" s="103" t="s">
        <v>307</v>
      </c>
      <c r="G18" s="103" t="s">
        <v>308</v>
      </c>
      <c r="H18" s="103" t="s">
        <v>284</v>
      </c>
      <c r="I18" s="103" t="s">
        <v>312</v>
      </c>
      <c r="J18" s="103" t="s">
        <v>269</v>
      </c>
      <c r="K18" s="25">
        <f t="shared" si="0"/>
        <v>0</v>
      </c>
      <c r="L18" s="25">
        <f t="shared" si="1"/>
        <v>0</v>
      </c>
      <c r="M18" s="25">
        <f t="shared" si="2"/>
        <v>0</v>
      </c>
      <c r="N18" s="25">
        <f t="shared" si="3"/>
        <v>0</v>
      </c>
      <c r="O18" s="60" t="s">
        <v>277</v>
      </c>
      <c r="P18" s="9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39">
        <f t="shared" si="4"/>
        <v>0</v>
      </c>
      <c r="AD18" s="166"/>
      <c r="AE18" s="140">
        <f>AC18/AE$83*AE$84</f>
        <v>0</v>
      </c>
      <c r="AF18" s="54">
        <f t="shared" si="5"/>
        <v>0</v>
      </c>
      <c r="AH18" s="171">
        <f t="shared" si="6"/>
        <v>0</v>
      </c>
    </row>
    <row r="19" spans="1:34" s="1" customFormat="1" ht="12.75">
      <c r="A19" s="60" t="s">
        <v>307</v>
      </c>
      <c r="B19" s="60" t="s">
        <v>308</v>
      </c>
      <c r="C19" s="156" t="s">
        <v>283</v>
      </c>
      <c r="D19" s="60" t="s">
        <v>314</v>
      </c>
      <c r="E19" s="60" t="s">
        <v>265</v>
      </c>
      <c r="F19" s="103" t="s">
        <v>307</v>
      </c>
      <c r="G19" s="103" t="s">
        <v>308</v>
      </c>
      <c r="H19" s="103" t="s">
        <v>283</v>
      </c>
      <c r="I19" s="103" t="s">
        <v>314</v>
      </c>
      <c r="J19" s="103" t="s">
        <v>265</v>
      </c>
      <c r="K19" s="25">
        <f t="shared" si="0"/>
        <v>0</v>
      </c>
      <c r="L19" s="25">
        <f t="shared" si="1"/>
        <v>0</v>
      </c>
      <c r="M19" s="25">
        <f t="shared" si="2"/>
        <v>0</v>
      </c>
      <c r="N19" s="25">
        <f t="shared" si="3"/>
        <v>0</v>
      </c>
      <c r="O19" s="60" t="s">
        <v>273</v>
      </c>
      <c r="P19" s="9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39">
        <f t="shared" si="4"/>
        <v>0</v>
      </c>
      <c r="AD19" s="166"/>
      <c r="AE19" s="140">
        <f>AC19/AE$83*AE$84</f>
        <v>0</v>
      </c>
      <c r="AF19" s="54">
        <f t="shared" si="5"/>
        <v>0</v>
      </c>
      <c r="AH19" s="171">
        <f t="shared" si="6"/>
        <v>0</v>
      </c>
    </row>
    <row r="20" spans="1:34" s="1" customFormat="1" ht="12.75">
      <c r="A20" s="60" t="s">
        <v>307</v>
      </c>
      <c r="B20" s="60" t="s">
        <v>308</v>
      </c>
      <c r="C20" s="156" t="s">
        <v>284</v>
      </c>
      <c r="D20" s="60" t="s">
        <v>314</v>
      </c>
      <c r="E20" s="60" t="s">
        <v>2</v>
      </c>
      <c r="F20" s="103" t="s">
        <v>307</v>
      </c>
      <c r="G20" s="103" t="s">
        <v>308</v>
      </c>
      <c r="H20" s="103" t="s">
        <v>284</v>
      </c>
      <c r="I20" s="103" t="s">
        <v>314</v>
      </c>
      <c r="J20" s="103" t="s">
        <v>2</v>
      </c>
      <c r="K20" s="25">
        <f t="shared" si="0"/>
        <v>0</v>
      </c>
      <c r="L20" s="25">
        <f t="shared" si="1"/>
        <v>0</v>
      </c>
      <c r="M20" s="25">
        <f t="shared" si="2"/>
        <v>0</v>
      </c>
      <c r="N20" s="25">
        <f t="shared" si="3"/>
        <v>0</v>
      </c>
      <c r="O20" s="60" t="s">
        <v>3</v>
      </c>
      <c r="P20" s="92">
        <v>0</v>
      </c>
      <c r="Q20" s="142">
        <v>4752.68</v>
      </c>
      <c r="R20" s="142">
        <v>0</v>
      </c>
      <c r="S20" s="142">
        <v>0</v>
      </c>
      <c r="T20" s="142">
        <v>1107.62</v>
      </c>
      <c r="U20" s="142">
        <v>307.84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39">
        <f t="shared" si="4"/>
        <v>6168.14</v>
      </c>
      <c r="AD20" s="166"/>
      <c r="AE20" s="140">
        <f>AC20/AE$83*AE$84</f>
        <v>2056.046666666667</v>
      </c>
      <c r="AF20" s="54">
        <f t="shared" si="5"/>
        <v>-6168.14</v>
      </c>
      <c r="AH20" s="171">
        <f t="shared" si="6"/>
        <v>2056.046666666668</v>
      </c>
    </row>
    <row r="21" spans="1:34" s="1" customFormat="1" ht="12.75">
      <c r="A21" s="60" t="s">
        <v>307</v>
      </c>
      <c r="B21" s="60" t="s">
        <v>308</v>
      </c>
      <c r="C21" s="156" t="s">
        <v>284</v>
      </c>
      <c r="D21" s="60" t="s">
        <v>314</v>
      </c>
      <c r="E21" s="60" t="s">
        <v>268</v>
      </c>
      <c r="F21" s="103" t="s">
        <v>307</v>
      </c>
      <c r="G21" s="103" t="s">
        <v>308</v>
      </c>
      <c r="H21" s="103" t="s">
        <v>284</v>
      </c>
      <c r="I21" s="103" t="s">
        <v>314</v>
      </c>
      <c r="J21" s="103" t="s">
        <v>268</v>
      </c>
      <c r="K21" s="25">
        <f t="shared" si="0"/>
        <v>0</v>
      </c>
      <c r="L21" s="25">
        <f t="shared" si="1"/>
        <v>0</v>
      </c>
      <c r="M21" s="25">
        <f t="shared" si="2"/>
        <v>0</v>
      </c>
      <c r="N21" s="25">
        <f t="shared" si="3"/>
        <v>0</v>
      </c>
      <c r="O21" s="60" t="s">
        <v>276</v>
      </c>
      <c r="P21" s="9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39">
        <f t="shared" si="4"/>
        <v>0</v>
      </c>
      <c r="AD21" s="166"/>
      <c r="AE21" s="140">
        <f>AC21/AE$83*AE$84</f>
        <v>0</v>
      </c>
      <c r="AF21" s="54">
        <f t="shared" si="5"/>
        <v>0</v>
      </c>
      <c r="AH21" s="171">
        <f t="shared" si="6"/>
        <v>0</v>
      </c>
    </row>
    <row r="22" spans="1:34" s="1" customFormat="1" ht="12.75">
      <c r="A22" s="60" t="s">
        <v>307</v>
      </c>
      <c r="B22" s="60" t="s">
        <v>308</v>
      </c>
      <c r="C22" s="156" t="s">
        <v>284</v>
      </c>
      <c r="D22" s="60" t="s">
        <v>314</v>
      </c>
      <c r="E22" s="60" t="s">
        <v>410</v>
      </c>
      <c r="F22" s="103" t="s">
        <v>307</v>
      </c>
      <c r="G22" s="103" t="s">
        <v>308</v>
      </c>
      <c r="H22" s="103" t="s">
        <v>284</v>
      </c>
      <c r="I22" s="103" t="s">
        <v>314</v>
      </c>
      <c r="J22" s="103" t="s">
        <v>410</v>
      </c>
      <c r="K22" s="25">
        <f>IF(A22=F22,0,"Fehler")</f>
        <v>0</v>
      </c>
      <c r="L22" s="25">
        <f>IF(B22=G22,0,"Fehler")</f>
        <v>0</v>
      </c>
      <c r="M22" s="25">
        <f>IF(D22=I22,0,"Fehler")</f>
        <v>0</v>
      </c>
      <c r="N22" s="25">
        <f>IF(E22=J22,0,"Fehler")</f>
        <v>0</v>
      </c>
      <c r="O22" s="60" t="s">
        <v>412</v>
      </c>
      <c r="P22" s="92"/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39">
        <f>SUM(Q22:AB22)</f>
        <v>0</v>
      </c>
      <c r="AD22" s="166"/>
      <c r="AE22" s="140">
        <f>AC22/AE$83*AE$84</f>
        <v>0</v>
      </c>
      <c r="AF22" s="54">
        <f>P22-AC22</f>
        <v>0</v>
      </c>
      <c r="AH22" s="171">
        <f>IF(AG22&gt;0,AG22,AC22+AE22+AF22)</f>
        <v>0</v>
      </c>
    </row>
    <row r="23" spans="1:34" s="1" customFormat="1" ht="12.75">
      <c r="A23" s="60" t="s">
        <v>307</v>
      </c>
      <c r="B23" s="60" t="s">
        <v>308</v>
      </c>
      <c r="C23" s="156" t="s">
        <v>284</v>
      </c>
      <c r="D23" s="60" t="s">
        <v>314</v>
      </c>
      <c r="E23" s="60" t="s">
        <v>411</v>
      </c>
      <c r="F23" s="103" t="s">
        <v>307</v>
      </c>
      <c r="G23" s="103" t="s">
        <v>308</v>
      </c>
      <c r="H23" s="103" t="s">
        <v>284</v>
      </c>
      <c r="I23" s="103" t="s">
        <v>314</v>
      </c>
      <c r="J23" s="103" t="s">
        <v>411</v>
      </c>
      <c r="K23" s="25">
        <f>IF(A23=F23,0,"Fehler")</f>
        <v>0</v>
      </c>
      <c r="L23" s="25">
        <f>IF(B23=G23,0,"Fehler")</f>
        <v>0</v>
      </c>
      <c r="M23" s="25">
        <f>IF(D23=I23,0,"Fehler")</f>
        <v>0</v>
      </c>
      <c r="N23" s="25">
        <f>IF(E23=J23,0,"Fehler")</f>
        <v>0</v>
      </c>
      <c r="O23" s="60" t="s">
        <v>413</v>
      </c>
      <c r="P23" s="92"/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39">
        <f>SUM(Q23:AB23)</f>
        <v>0</v>
      </c>
      <c r="AD23" s="166"/>
      <c r="AE23" s="140">
        <f>AC23/AE$83*AE$84</f>
        <v>0</v>
      </c>
      <c r="AF23" s="54">
        <f>P23-AC23</f>
        <v>0</v>
      </c>
      <c r="AH23" s="171">
        <f>IF(AG23&gt;0,AG23,AC23+AE23+AF23)</f>
        <v>0</v>
      </c>
    </row>
    <row r="24" spans="1:34" s="1" customFormat="1" ht="12.75">
      <c r="A24" s="60" t="s">
        <v>307</v>
      </c>
      <c r="B24" s="60" t="s">
        <v>308</v>
      </c>
      <c r="C24" s="156" t="s">
        <v>284</v>
      </c>
      <c r="D24" s="60" t="s">
        <v>314</v>
      </c>
      <c r="E24" s="60" t="s">
        <v>269</v>
      </c>
      <c r="F24" s="103" t="s">
        <v>307</v>
      </c>
      <c r="G24" s="103" t="s">
        <v>308</v>
      </c>
      <c r="H24" s="103" t="s">
        <v>284</v>
      </c>
      <c r="I24" s="103" t="s">
        <v>314</v>
      </c>
      <c r="J24" s="103" t="s">
        <v>269</v>
      </c>
      <c r="K24" s="25">
        <f t="shared" si="0"/>
        <v>0</v>
      </c>
      <c r="L24" s="25">
        <f t="shared" si="1"/>
        <v>0</v>
      </c>
      <c r="M24" s="25">
        <f t="shared" si="2"/>
        <v>0</v>
      </c>
      <c r="N24" s="25">
        <f t="shared" si="3"/>
        <v>0</v>
      </c>
      <c r="O24" s="60" t="s">
        <v>277</v>
      </c>
      <c r="P24" s="9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39">
        <f t="shared" si="4"/>
        <v>0</v>
      </c>
      <c r="AD24" s="166"/>
      <c r="AE24" s="140">
        <f>AC24/AE$83*AE$84</f>
        <v>0</v>
      </c>
      <c r="AF24" s="54">
        <f t="shared" si="5"/>
        <v>0</v>
      </c>
      <c r="AH24" s="171">
        <f t="shared" si="6"/>
        <v>0</v>
      </c>
    </row>
    <row r="25" spans="1:34" s="1" customFormat="1" ht="12.75">
      <c r="A25" s="60" t="s">
        <v>307</v>
      </c>
      <c r="B25" s="60" t="s">
        <v>308</v>
      </c>
      <c r="C25" s="156" t="s">
        <v>283</v>
      </c>
      <c r="D25" s="60" t="s">
        <v>320</v>
      </c>
      <c r="E25" s="60" t="s">
        <v>265</v>
      </c>
      <c r="F25" s="103" t="s">
        <v>307</v>
      </c>
      <c r="G25" s="103" t="s">
        <v>308</v>
      </c>
      <c r="H25" s="103" t="s">
        <v>283</v>
      </c>
      <c r="I25" s="103" t="s">
        <v>320</v>
      </c>
      <c r="J25" s="103" t="s">
        <v>265</v>
      </c>
      <c r="K25" s="25">
        <f t="shared" si="0"/>
        <v>0</v>
      </c>
      <c r="L25" s="25">
        <f t="shared" si="1"/>
        <v>0</v>
      </c>
      <c r="M25" s="25">
        <f t="shared" si="2"/>
        <v>0</v>
      </c>
      <c r="N25" s="25">
        <f t="shared" si="3"/>
        <v>0</v>
      </c>
      <c r="O25" s="60" t="s">
        <v>273</v>
      </c>
      <c r="P25" s="9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39">
        <f t="shared" si="4"/>
        <v>0</v>
      </c>
      <c r="AD25" s="166"/>
      <c r="AE25" s="140">
        <f>AC25/AE$83*AE$84</f>
        <v>0</v>
      </c>
      <c r="AF25" s="54">
        <f t="shared" si="5"/>
        <v>0</v>
      </c>
      <c r="AH25" s="171">
        <f t="shared" si="6"/>
        <v>0</v>
      </c>
    </row>
    <row r="26" spans="1:34" s="1" customFormat="1" ht="12.75">
      <c r="A26" s="60" t="s">
        <v>307</v>
      </c>
      <c r="B26" s="60" t="s">
        <v>308</v>
      </c>
      <c r="C26" s="156" t="s">
        <v>284</v>
      </c>
      <c r="D26" s="60" t="s">
        <v>320</v>
      </c>
      <c r="E26" s="60" t="s">
        <v>2</v>
      </c>
      <c r="F26" s="103" t="s">
        <v>307</v>
      </c>
      <c r="G26" s="103" t="s">
        <v>308</v>
      </c>
      <c r="H26" s="103" t="s">
        <v>284</v>
      </c>
      <c r="I26" s="103" t="s">
        <v>320</v>
      </c>
      <c r="J26" s="103" t="s">
        <v>2</v>
      </c>
      <c r="K26" s="25">
        <f t="shared" si="0"/>
        <v>0</v>
      </c>
      <c r="L26" s="25">
        <f t="shared" si="1"/>
        <v>0</v>
      </c>
      <c r="M26" s="25">
        <f t="shared" si="2"/>
        <v>0</v>
      </c>
      <c r="N26" s="25">
        <f aca="true" t="shared" si="7" ref="N26:N80">IF(E26=J26,0,"Fehler")</f>
        <v>0</v>
      </c>
      <c r="O26" s="60" t="s">
        <v>3</v>
      </c>
      <c r="P26" s="9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39">
        <f aca="true" t="shared" si="8" ref="AC26:AC80">SUM(Q26:AB26)</f>
        <v>0</v>
      </c>
      <c r="AD26" s="166"/>
      <c r="AE26" s="140">
        <f>AC26/AE$83*AE$84</f>
        <v>0</v>
      </c>
      <c r="AF26" s="54">
        <f aca="true" t="shared" si="9" ref="AF26:AF80">P26-AC26</f>
        <v>0</v>
      </c>
      <c r="AH26" s="171">
        <f t="shared" si="6"/>
        <v>0</v>
      </c>
    </row>
    <row r="27" spans="1:34" s="1" customFormat="1" ht="12.75">
      <c r="A27" s="60" t="s">
        <v>307</v>
      </c>
      <c r="B27" s="60" t="s">
        <v>308</v>
      </c>
      <c r="C27" s="156" t="s">
        <v>284</v>
      </c>
      <c r="D27" s="60" t="s">
        <v>320</v>
      </c>
      <c r="E27" s="60" t="s">
        <v>268</v>
      </c>
      <c r="F27" s="103" t="s">
        <v>307</v>
      </c>
      <c r="G27" s="103" t="s">
        <v>308</v>
      </c>
      <c r="H27" s="103" t="s">
        <v>284</v>
      </c>
      <c r="I27" s="103" t="s">
        <v>320</v>
      </c>
      <c r="J27" s="103" t="s">
        <v>268</v>
      </c>
      <c r="K27" s="25">
        <f t="shared" si="0"/>
        <v>0</v>
      </c>
      <c r="L27" s="25">
        <f t="shared" si="1"/>
        <v>0</v>
      </c>
      <c r="M27" s="25">
        <f t="shared" si="2"/>
        <v>0</v>
      </c>
      <c r="N27" s="25">
        <f t="shared" si="7"/>
        <v>0</v>
      </c>
      <c r="O27" s="60" t="s">
        <v>276</v>
      </c>
      <c r="P27" s="9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39">
        <f t="shared" si="8"/>
        <v>0</v>
      </c>
      <c r="AD27" s="166"/>
      <c r="AE27" s="140">
        <f>AC27/AE$83*AE$84</f>
        <v>0</v>
      </c>
      <c r="AF27" s="54">
        <f t="shared" si="9"/>
        <v>0</v>
      </c>
      <c r="AH27" s="171">
        <f t="shared" si="6"/>
        <v>0</v>
      </c>
    </row>
    <row r="28" spans="1:34" s="1" customFormat="1" ht="12.75">
      <c r="A28" s="60" t="s">
        <v>307</v>
      </c>
      <c r="B28" s="60" t="s">
        <v>308</v>
      </c>
      <c r="C28" s="156" t="s">
        <v>284</v>
      </c>
      <c r="D28" s="60" t="s">
        <v>320</v>
      </c>
      <c r="E28" s="60" t="s">
        <v>269</v>
      </c>
      <c r="F28" s="103" t="s">
        <v>307</v>
      </c>
      <c r="G28" s="103" t="s">
        <v>308</v>
      </c>
      <c r="H28" s="103" t="s">
        <v>284</v>
      </c>
      <c r="I28" s="103" t="s">
        <v>320</v>
      </c>
      <c r="J28" s="103" t="s">
        <v>269</v>
      </c>
      <c r="K28" s="25">
        <f t="shared" si="0"/>
        <v>0</v>
      </c>
      <c r="L28" s="25">
        <f t="shared" si="1"/>
        <v>0</v>
      </c>
      <c r="M28" s="25">
        <f t="shared" si="2"/>
        <v>0</v>
      </c>
      <c r="N28" s="25">
        <f t="shared" si="7"/>
        <v>0</v>
      </c>
      <c r="O28" s="60" t="s">
        <v>277</v>
      </c>
      <c r="P28" s="9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39">
        <f t="shared" si="8"/>
        <v>0</v>
      </c>
      <c r="AD28" s="166"/>
      <c r="AE28" s="140">
        <f>AC28/AE$83*AE$84</f>
        <v>0</v>
      </c>
      <c r="AF28" s="54">
        <f t="shared" si="9"/>
        <v>0</v>
      </c>
      <c r="AH28" s="171">
        <f t="shared" si="6"/>
        <v>0</v>
      </c>
    </row>
    <row r="29" spans="1:34" s="1" customFormat="1" ht="12.75">
      <c r="A29" s="60" t="s">
        <v>307</v>
      </c>
      <c r="B29" s="60" t="s">
        <v>308</v>
      </c>
      <c r="C29" s="156" t="s">
        <v>283</v>
      </c>
      <c r="D29" s="60" t="s">
        <v>324</v>
      </c>
      <c r="E29" s="60" t="s">
        <v>265</v>
      </c>
      <c r="F29" s="103" t="s">
        <v>307</v>
      </c>
      <c r="G29" s="103" t="s">
        <v>308</v>
      </c>
      <c r="H29" s="103" t="s">
        <v>283</v>
      </c>
      <c r="I29" s="103" t="s">
        <v>324</v>
      </c>
      <c r="J29" s="103" t="s">
        <v>265</v>
      </c>
      <c r="K29" s="25">
        <f t="shared" si="0"/>
        <v>0</v>
      </c>
      <c r="L29" s="25">
        <f t="shared" si="1"/>
        <v>0</v>
      </c>
      <c r="M29" s="25">
        <f t="shared" si="2"/>
        <v>0</v>
      </c>
      <c r="N29" s="25">
        <f t="shared" si="7"/>
        <v>0</v>
      </c>
      <c r="O29" s="60" t="s">
        <v>273</v>
      </c>
      <c r="P29" s="9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39">
        <f t="shared" si="8"/>
        <v>0</v>
      </c>
      <c r="AD29" s="166"/>
      <c r="AE29" s="140">
        <f>AC29/AE$83*AE$84</f>
        <v>0</v>
      </c>
      <c r="AF29" s="54">
        <f t="shared" si="9"/>
        <v>0</v>
      </c>
      <c r="AH29" s="171">
        <f t="shared" si="6"/>
        <v>0</v>
      </c>
    </row>
    <row r="30" spans="1:34" s="1" customFormat="1" ht="12.75">
      <c r="A30" s="60" t="s">
        <v>307</v>
      </c>
      <c r="B30" s="60" t="s">
        <v>308</v>
      </c>
      <c r="C30" s="156" t="s">
        <v>284</v>
      </c>
      <c r="D30" s="60" t="s">
        <v>324</v>
      </c>
      <c r="E30" s="60" t="s">
        <v>2</v>
      </c>
      <c r="F30" s="103" t="s">
        <v>307</v>
      </c>
      <c r="G30" s="103" t="s">
        <v>308</v>
      </c>
      <c r="H30" s="103" t="s">
        <v>284</v>
      </c>
      <c r="I30" s="103" t="s">
        <v>324</v>
      </c>
      <c r="J30" s="103" t="s">
        <v>2</v>
      </c>
      <c r="K30" s="25">
        <f t="shared" si="0"/>
        <v>0</v>
      </c>
      <c r="L30" s="25">
        <f t="shared" si="1"/>
        <v>0</v>
      </c>
      <c r="M30" s="25">
        <f t="shared" si="2"/>
        <v>0</v>
      </c>
      <c r="N30" s="25">
        <f t="shared" si="7"/>
        <v>0</v>
      </c>
      <c r="O30" s="60" t="s">
        <v>3</v>
      </c>
      <c r="P30" s="92">
        <v>0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39">
        <f t="shared" si="8"/>
        <v>0</v>
      </c>
      <c r="AD30" s="166"/>
      <c r="AE30" s="140">
        <f>AC30/AE$83*AE$84</f>
        <v>0</v>
      </c>
      <c r="AF30" s="54">
        <f t="shared" si="9"/>
        <v>0</v>
      </c>
      <c r="AH30" s="171">
        <f t="shared" si="6"/>
        <v>0</v>
      </c>
    </row>
    <row r="31" spans="1:34" s="1" customFormat="1" ht="12.75">
      <c r="A31" s="60" t="s">
        <v>307</v>
      </c>
      <c r="B31" s="60" t="s">
        <v>308</v>
      </c>
      <c r="C31" s="156" t="s">
        <v>284</v>
      </c>
      <c r="D31" s="60" t="s">
        <v>324</v>
      </c>
      <c r="E31" s="60" t="s">
        <v>268</v>
      </c>
      <c r="F31" s="103" t="s">
        <v>307</v>
      </c>
      <c r="G31" s="103" t="s">
        <v>308</v>
      </c>
      <c r="H31" s="103" t="s">
        <v>284</v>
      </c>
      <c r="I31" s="103" t="s">
        <v>324</v>
      </c>
      <c r="J31" s="103" t="s">
        <v>268</v>
      </c>
      <c r="K31" s="25">
        <f t="shared" si="0"/>
        <v>0</v>
      </c>
      <c r="L31" s="25">
        <f t="shared" si="1"/>
        <v>0</v>
      </c>
      <c r="M31" s="25">
        <f t="shared" si="2"/>
        <v>0</v>
      </c>
      <c r="N31" s="25">
        <f t="shared" si="7"/>
        <v>0</v>
      </c>
      <c r="O31" s="60" t="s">
        <v>276</v>
      </c>
      <c r="P31" s="9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39">
        <f t="shared" si="8"/>
        <v>0</v>
      </c>
      <c r="AD31" s="166"/>
      <c r="AE31" s="140">
        <f>AC31/AE$83*AE$84</f>
        <v>0</v>
      </c>
      <c r="AF31" s="54">
        <f t="shared" si="9"/>
        <v>0</v>
      </c>
      <c r="AH31" s="171">
        <f t="shared" si="6"/>
        <v>0</v>
      </c>
    </row>
    <row r="32" spans="1:34" s="1" customFormat="1" ht="12.75">
      <c r="A32" s="60" t="s">
        <v>307</v>
      </c>
      <c r="B32" s="60" t="s">
        <v>308</v>
      </c>
      <c r="C32" s="156" t="s">
        <v>284</v>
      </c>
      <c r="D32" s="60" t="s">
        <v>324</v>
      </c>
      <c r="E32" s="60" t="s">
        <v>269</v>
      </c>
      <c r="F32" s="103" t="s">
        <v>307</v>
      </c>
      <c r="G32" s="103" t="s">
        <v>308</v>
      </c>
      <c r="H32" s="103" t="s">
        <v>284</v>
      </c>
      <c r="I32" s="103" t="s">
        <v>324</v>
      </c>
      <c r="J32" s="103" t="s">
        <v>269</v>
      </c>
      <c r="K32" s="25">
        <f t="shared" si="0"/>
        <v>0</v>
      </c>
      <c r="L32" s="25">
        <f t="shared" si="1"/>
        <v>0</v>
      </c>
      <c r="M32" s="25">
        <f t="shared" si="2"/>
        <v>0</v>
      </c>
      <c r="N32" s="25">
        <f t="shared" si="7"/>
        <v>0</v>
      </c>
      <c r="O32" s="60" t="s">
        <v>277</v>
      </c>
      <c r="P32" s="9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39">
        <f t="shared" si="8"/>
        <v>0</v>
      </c>
      <c r="AD32" s="166"/>
      <c r="AE32" s="140">
        <f>AC32/AE$83*AE$84</f>
        <v>0</v>
      </c>
      <c r="AF32" s="54">
        <f t="shared" si="9"/>
        <v>0</v>
      </c>
      <c r="AH32" s="171">
        <f t="shared" si="6"/>
        <v>0</v>
      </c>
    </row>
    <row r="33" spans="1:34" s="1" customFormat="1" ht="12.75">
      <c r="A33" s="60" t="s">
        <v>307</v>
      </c>
      <c r="B33" s="60" t="s">
        <v>308</v>
      </c>
      <c r="C33" s="156" t="s">
        <v>283</v>
      </c>
      <c r="D33" s="60" t="s">
        <v>328</v>
      </c>
      <c r="E33" s="60" t="s">
        <v>265</v>
      </c>
      <c r="F33" s="103" t="s">
        <v>307</v>
      </c>
      <c r="G33" s="103" t="s">
        <v>308</v>
      </c>
      <c r="H33" s="103" t="s">
        <v>283</v>
      </c>
      <c r="I33" s="103" t="s">
        <v>328</v>
      </c>
      <c r="J33" s="103" t="s">
        <v>265</v>
      </c>
      <c r="K33" s="25">
        <f t="shared" si="0"/>
        <v>0</v>
      </c>
      <c r="L33" s="25">
        <f t="shared" si="1"/>
        <v>0</v>
      </c>
      <c r="M33" s="25">
        <f t="shared" si="2"/>
        <v>0</v>
      </c>
      <c r="N33" s="25">
        <f t="shared" si="7"/>
        <v>0</v>
      </c>
      <c r="O33" s="60" t="s">
        <v>273</v>
      </c>
      <c r="P33" s="9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39">
        <f t="shared" si="8"/>
        <v>0</v>
      </c>
      <c r="AD33" s="166"/>
      <c r="AE33" s="140">
        <f>AC33/AE$83*AE$84</f>
        <v>0</v>
      </c>
      <c r="AF33" s="54">
        <f t="shared" si="9"/>
        <v>0</v>
      </c>
      <c r="AH33" s="171">
        <f t="shared" si="6"/>
        <v>0</v>
      </c>
    </row>
    <row r="34" spans="1:34" s="1" customFormat="1" ht="12.75">
      <c r="A34" s="60" t="s">
        <v>307</v>
      </c>
      <c r="B34" s="60" t="s">
        <v>308</v>
      </c>
      <c r="C34" s="156" t="s">
        <v>284</v>
      </c>
      <c r="D34" s="60" t="s">
        <v>328</v>
      </c>
      <c r="E34" s="60" t="s">
        <v>2</v>
      </c>
      <c r="F34" s="103" t="s">
        <v>307</v>
      </c>
      <c r="G34" s="103" t="s">
        <v>308</v>
      </c>
      <c r="H34" s="103" t="s">
        <v>284</v>
      </c>
      <c r="I34" s="103" t="s">
        <v>328</v>
      </c>
      <c r="J34" s="103" t="s">
        <v>2</v>
      </c>
      <c r="K34" s="25">
        <f t="shared" si="0"/>
        <v>0</v>
      </c>
      <c r="L34" s="25">
        <f t="shared" si="1"/>
        <v>0</v>
      </c>
      <c r="M34" s="25">
        <f t="shared" si="2"/>
        <v>0</v>
      </c>
      <c r="N34" s="25">
        <f t="shared" si="7"/>
        <v>0</v>
      </c>
      <c r="O34" s="60" t="s">
        <v>3</v>
      </c>
      <c r="P34" s="92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39">
        <f t="shared" si="8"/>
        <v>0</v>
      </c>
      <c r="AD34" s="166"/>
      <c r="AE34" s="140">
        <f>AC34/AE$83*AE$84</f>
        <v>0</v>
      </c>
      <c r="AF34" s="54">
        <f t="shared" si="9"/>
        <v>0</v>
      </c>
      <c r="AH34" s="171">
        <f t="shared" si="6"/>
        <v>0</v>
      </c>
    </row>
    <row r="35" spans="1:34" s="1" customFormat="1" ht="12.75">
      <c r="A35" s="60" t="s">
        <v>307</v>
      </c>
      <c r="B35" s="60" t="s">
        <v>308</v>
      </c>
      <c r="C35" s="156" t="s">
        <v>284</v>
      </c>
      <c r="D35" s="60" t="s">
        <v>328</v>
      </c>
      <c r="E35" s="60" t="s">
        <v>268</v>
      </c>
      <c r="F35" s="103" t="s">
        <v>307</v>
      </c>
      <c r="G35" s="103" t="s">
        <v>308</v>
      </c>
      <c r="H35" s="103" t="s">
        <v>284</v>
      </c>
      <c r="I35" s="103" t="s">
        <v>328</v>
      </c>
      <c r="J35" s="103" t="s">
        <v>268</v>
      </c>
      <c r="K35" s="25">
        <f t="shared" si="0"/>
        <v>0</v>
      </c>
      <c r="L35" s="25">
        <f t="shared" si="1"/>
        <v>0</v>
      </c>
      <c r="M35" s="25">
        <f t="shared" si="2"/>
        <v>0</v>
      </c>
      <c r="N35" s="25">
        <f t="shared" si="7"/>
        <v>0</v>
      </c>
      <c r="O35" s="60" t="s">
        <v>276</v>
      </c>
      <c r="P35" s="9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39">
        <f t="shared" si="8"/>
        <v>0</v>
      </c>
      <c r="AD35" s="166"/>
      <c r="AE35" s="140">
        <f>AC35/AE$83*AE$84</f>
        <v>0</v>
      </c>
      <c r="AF35" s="54">
        <f t="shared" si="9"/>
        <v>0</v>
      </c>
      <c r="AH35" s="171">
        <f t="shared" si="6"/>
        <v>0</v>
      </c>
    </row>
    <row r="36" spans="1:34" s="1" customFormat="1" ht="12.75">
      <c r="A36" s="60" t="s">
        <v>307</v>
      </c>
      <c r="B36" s="60" t="s">
        <v>308</v>
      </c>
      <c r="C36" s="156" t="s">
        <v>284</v>
      </c>
      <c r="D36" s="60" t="s">
        <v>328</v>
      </c>
      <c r="E36" s="60" t="s">
        <v>269</v>
      </c>
      <c r="F36" s="103" t="s">
        <v>307</v>
      </c>
      <c r="G36" s="103" t="s">
        <v>308</v>
      </c>
      <c r="H36" s="103" t="s">
        <v>284</v>
      </c>
      <c r="I36" s="103" t="s">
        <v>328</v>
      </c>
      <c r="J36" s="103" t="s">
        <v>269</v>
      </c>
      <c r="K36" s="25">
        <f t="shared" si="0"/>
        <v>0</v>
      </c>
      <c r="L36" s="25">
        <f t="shared" si="1"/>
        <v>0</v>
      </c>
      <c r="M36" s="25">
        <f t="shared" si="2"/>
        <v>0</v>
      </c>
      <c r="N36" s="25">
        <f t="shared" si="7"/>
        <v>0</v>
      </c>
      <c r="O36" s="60" t="s">
        <v>277</v>
      </c>
      <c r="P36" s="9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39">
        <f t="shared" si="8"/>
        <v>0</v>
      </c>
      <c r="AD36" s="166"/>
      <c r="AE36" s="140">
        <f>AC36/AE$83*AE$84</f>
        <v>0</v>
      </c>
      <c r="AF36" s="54">
        <f t="shared" si="9"/>
        <v>0</v>
      </c>
      <c r="AH36" s="171">
        <f t="shared" si="6"/>
        <v>0</v>
      </c>
    </row>
    <row r="37" spans="1:34" s="1" customFormat="1" ht="12.75">
      <c r="A37" s="60" t="s">
        <v>307</v>
      </c>
      <c r="B37" s="60" t="s">
        <v>308</v>
      </c>
      <c r="C37" s="156" t="s">
        <v>283</v>
      </c>
      <c r="D37" s="60" t="s">
        <v>569</v>
      </c>
      <c r="E37" s="60" t="s">
        <v>265</v>
      </c>
      <c r="F37" s="103" t="s">
        <v>307</v>
      </c>
      <c r="G37" s="103" t="s">
        <v>308</v>
      </c>
      <c r="H37" s="103" t="s">
        <v>283</v>
      </c>
      <c r="I37" s="103" t="s">
        <v>569</v>
      </c>
      <c r="J37" s="103" t="s">
        <v>265</v>
      </c>
      <c r="K37" s="25">
        <f t="shared" si="0"/>
        <v>0</v>
      </c>
      <c r="L37" s="25">
        <f t="shared" si="1"/>
        <v>0</v>
      </c>
      <c r="M37" s="25">
        <f t="shared" si="2"/>
        <v>0</v>
      </c>
      <c r="N37" s="25">
        <f t="shared" si="7"/>
        <v>0</v>
      </c>
      <c r="O37" s="60" t="s">
        <v>273</v>
      </c>
      <c r="P37" s="92">
        <v>0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39">
        <f t="shared" si="8"/>
        <v>0</v>
      </c>
      <c r="AD37" s="166"/>
      <c r="AE37" s="140">
        <f>AC37/AE$83*AE$84</f>
        <v>0</v>
      </c>
      <c r="AF37" s="54">
        <f t="shared" si="9"/>
        <v>0</v>
      </c>
      <c r="AH37" s="171">
        <f t="shared" si="6"/>
        <v>0</v>
      </c>
    </row>
    <row r="38" spans="1:34" s="1" customFormat="1" ht="12.75">
      <c r="A38" s="60" t="s">
        <v>307</v>
      </c>
      <c r="B38" s="60" t="s">
        <v>308</v>
      </c>
      <c r="C38" s="156" t="s">
        <v>284</v>
      </c>
      <c r="D38" s="60" t="s">
        <v>569</v>
      </c>
      <c r="E38" s="60" t="s">
        <v>2</v>
      </c>
      <c r="F38" s="103" t="s">
        <v>307</v>
      </c>
      <c r="G38" s="103" t="s">
        <v>308</v>
      </c>
      <c r="H38" s="103" t="s">
        <v>284</v>
      </c>
      <c r="I38" s="103" t="s">
        <v>569</v>
      </c>
      <c r="J38" s="103" t="s">
        <v>2</v>
      </c>
      <c r="K38" s="25">
        <f t="shared" si="0"/>
        <v>0</v>
      </c>
      <c r="L38" s="25">
        <f t="shared" si="1"/>
        <v>0</v>
      </c>
      <c r="M38" s="25">
        <f t="shared" si="2"/>
        <v>0</v>
      </c>
      <c r="N38" s="25">
        <f t="shared" si="7"/>
        <v>0</v>
      </c>
      <c r="O38" s="60" t="s">
        <v>3</v>
      </c>
      <c r="P38" s="9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39">
        <f t="shared" si="8"/>
        <v>0</v>
      </c>
      <c r="AD38" s="166"/>
      <c r="AE38" s="140">
        <f>AC38/AE$83*AE$84</f>
        <v>0</v>
      </c>
      <c r="AF38" s="54">
        <f t="shared" si="9"/>
        <v>0</v>
      </c>
      <c r="AH38" s="171">
        <f t="shared" si="6"/>
        <v>0</v>
      </c>
    </row>
    <row r="39" spans="1:34" s="1" customFormat="1" ht="12.75">
      <c r="A39" s="60" t="s">
        <v>307</v>
      </c>
      <c r="B39" s="60" t="s">
        <v>308</v>
      </c>
      <c r="C39" s="156" t="s">
        <v>283</v>
      </c>
      <c r="D39" s="60" t="s">
        <v>329</v>
      </c>
      <c r="E39" s="60" t="s">
        <v>265</v>
      </c>
      <c r="F39" s="103" t="s">
        <v>307</v>
      </c>
      <c r="G39" s="103" t="s">
        <v>308</v>
      </c>
      <c r="H39" s="103" t="s">
        <v>283</v>
      </c>
      <c r="I39" s="103" t="s">
        <v>329</v>
      </c>
      <c r="J39" s="103" t="s">
        <v>265</v>
      </c>
      <c r="K39" s="25">
        <f t="shared" si="0"/>
        <v>0</v>
      </c>
      <c r="L39" s="25">
        <f t="shared" si="1"/>
        <v>0</v>
      </c>
      <c r="M39" s="25">
        <f t="shared" si="2"/>
        <v>0</v>
      </c>
      <c r="N39" s="25">
        <f t="shared" si="7"/>
        <v>0</v>
      </c>
      <c r="O39" s="60" t="s">
        <v>273</v>
      </c>
      <c r="P39" s="92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0</v>
      </c>
      <c r="AA39" s="142">
        <v>0</v>
      </c>
      <c r="AB39" s="142">
        <v>0</v>
      </c>
      <c r="AC39" s="39">
        <f t="shared" si="8"/>
        <v>0</v>
      </c>
      <c r="AD39" s="166"/>
      <c r="AE39" s="140">
        <f>AC39/AE$83*AE$84</f>
        <v>0</v>
      </c>
      <c r="AF39" s="54">
        <f t="shared" si="9"/>
        <v>0</v>
      </c>
      <c r="AH39" s="171">
        <f t="shared" si="6"/>
        <v>0</v>
      </c>
    </row>
    <row r="40" spans="1:34" s="1" customFormat="1" ht="12.75">
      <c r="A40" s="60" t="s">
        <v>307</v>
      </c>
      <c r="B40" s="60" t="s">
        <v>308</v>
      </c>
      <c r="C40" s="156" t="s">
        <v>284</v>
      </c>
      <c r="D40" s="60" t="s">
        <v>329</v>
      </c>
      <c r="E40" s="60" t="s">
        <v>2</v>
      </c>
      <c r="F40" s="103" t="s">
        <v>307</v>
      </c>
      <c r="G40" s="103" t="s">
        <v>308</v>
      </c>
      <c r="H40" s="103" t="s">
        <v>284</v>
      </c>
      <c r="I40" s="103" t="s">
        <v>329</v>
      </c>
      <c r="J40" s="103" t="s">
        <v>2</v>
      </c>
      <c r="K40" s="25">
        <f t="shared" si="0"/>
        <v>0</v>
      </c>
      <c r="L40" s="25">
        <f t="shared" si="1"/>
        <v>0</v>
      </c>
      <c r="M40" s="25">
        <f t="shared" si="2"/>
        <v>0</v>
      </c>
      <c r="N40" s="25">
        <f t="shared" si="7"/>
        <v>0</v>
      </c>
      <c r="O40" s="60" t="s">
        <v>3</v>
      </c>
      <c r="P40" s="9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39">
        <f t="shared" si="8"/>
        <v>0</v>
      </c>
      <c r="AD40" s="166"/>
      <c r="AE40" s="140">
        <f>AC40/AE$83*AE$84</f>
        <v>0</v>
      </c>
      <c r="AF40" s="54">
        <f t="shared" si="9"/>
        <v>0</v>
      </c>
      <c r="AH40" s="171">
        <f t="shared" si="6"/>
        <v>0</v>
      </c>
    </row>
    <row r="41" spans="1:34" s="1" customFormat="1" ht="12.75">
      <c r="A41" s="60" t="s">
        <v>307</v>
      </c>
      <c r="B41" s="60" t="s">
        <v>308</v>
      </c>
      <c r="C41" s="156" t="s">
        <v>284</v>
      </c>
      <c r="D41" s="60" t="s">
        <v>329</v>
      </c>
      <c r="E41" s="60" t="s">
        <v>268</v>
      </c>
      <c r="F41" s="103" t="s">
        <v>307</v>
      </c>
      <c r="G41" s="103" t="s">
        <v>308</v>
      </c>
      <c r="H41" s="103" t="s">
        <v>284</v>
      </c>
      <c r="I41" s="103" t="s">
        <v>329</v>
      </c>
      <c r="J41" s="103" t="s">
        <v>268</v>
      </c>
      <c r="K41" s="25">
        <f t="shared" si="0"/>
        <v>0</v>
      </c>
      <c r="L41" s="25">
        <f t="shared" si="1"/>
        <v>0</v>
      </c>
      <c r="M41" s="25">
        <f t="shared" si="2"/>
        <v>0</v>
      </c>
      <c r="N41" s="25">
        <f t="shared" si="7"/>
        <v>0</v>
      </c>
      <c r="O41" s="60" t="s">
        <v>276</v>
      </c>
      <c r="P41" s="9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2">
        <v>0</v>
      </c>
      <c r="AA41" s="142">
        <v>0</v>
      </c>
      <c r="AB41" s="142">
        <v>0</v>
      </c>
      <c r="AC41" s="39">
        <f t="shared" si="8"/>
        <v>0</v>
      </c>
      <c r="AD41" s="166"/>
      <c r="AE41" s="140">
        <f>AC41/AE$83*AE$84</f>
        <v>0</v>
      </c>
      <c r="AF41" s="54">
        <f t="shared" si="9"/>
        <v>0</v>
      </c>
      <c r="AH41" s="171">
        <f t="shared" si="6"/>
        <v>0</v>
      </c>
    </row>
    <row r="42" spans="1:34" s="1" customFormat="1" ht="12.75">
      <c r="A42" s="60" t="s">
        <v>307</v>
      </c>
      <c r="B42" s="60" t="s">
        <v>308</v>
      </c>
      <c r="C42" s="156" t="s">
        <v>284</v>
      </c>
      <c r="D42" s="60" t="s">
        <v>329</v>
      </c>
      <c r="E42" s="60" t="s">
        <v>269</v>
      </c>
      <c r="F42" s="103" t="s">
        <v>307</v>
      </c>
      <c r="G42" s="103" t="s">
        <v>308</v>
      </c>
      <c r="H42" s="103" t="s">
        <v>284</v>
      </c>
      <c r="I42" s="103" t="s">
        <v>329</v>
      </c>
      <c r="J42" s="103" t="s">
        <v>269</v>
      </c>
      <c r="K42" s="25">
        <f t="shared" si="0"/>
        <v>0</v>
      </c>
      <c r="L42" s="25">
        <f t="shared" si="1"/>
        <v>0</v>
      </c>
      <c r="M42" s="25">
        <f t="shared" si="2"/>
        <v>0</v>
      </c>
      <c r="N42" s="25">
        <f t="shared" si="7"/>
        <v>0</v>
      </c>
      <c r="O42" s="60" t="s">
        <v>277</v>
      </c>
      <c r="P42" s="9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39">
        <f t="shared" si="8"/>
        <v>0</v>
      </c>
      <c r="AD42" s="166"/>
      <c r="AE42" s="140">
        <f>AC42/AE$83*AE$84</f>
        <v>0</v>
      </c>
      <c r="AF42" s="54">
        <f t="shared" si="9"/>
        <v>0</v>
      </c>
      <c r="AH42" s="171">
        <f t="shared" si="6"/>
        <v>0</v>
      </c>
    </row>
    <row r="43" spans="1:34" s="1" customFormat="1" ht="12.75">
      <c r="A43" s="60" t="s">
        <v>307</v>
      </c>
      <c r="B43" s="60" t="s">
        <v>308</v>
      </c>
      <c r="C43" s="156" t="s">
        <v>283</v>
      </c>
      <c r="D43" s="60" t="s">
        <v>342</v>
      </c>
      <c r="E43" s="60" t="s">
        <v>265</v>
      </c>
      <c r="F43" s="103" t="s">
        <v>307</v>
      </c>
      <c r="G43" s="103" t="s">
        <v>308</v>
      </c>
      <c r="H43" s="103" t="s">
        <v>283</v>
      </c>
      <c r="I43" s="103" t="s">
        <v>342</v>
      </c>
      <c r="J43" s="103" t="s">
        <v>265</v>
      </c>
      <c r="K43" s="25">
        <f t="shared" si="0"/>
        <v>0</v>
      </c>
      <c r="L43" s="25">
        <f t="shared" si="1"/>
        <v>0</v>
      </c>
      <c r="M43" s="25">
        <f t="shared" si="2"/>
        <v>0</v>
      </c>
      <c r="N43" s="25">
        <f t="shared" si="7"/>
        <v>0</v>
      </c>
      <c r="O43" s="60" t="s">
        <v>273</v>
      </c>
      <c r="P43" s="92">
        <v>0</v>
      </c>
      <c r="Q43" s="142">
        <v>0</v>
      </c>
      <c r="R43" s="142">
        <v>0</v>
      </c>
      <c r="S43" s="142">
        <v>0</v>
      </c>
      <c r="T43" s="142">
        <v>0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0</v>
      </c>
      <c r="AC43" s="39">
        <f t="shared" si="8"/>
        <v>0</v>
      </c>
      <c r="AD43" s="166"/>
      <c r="AE43" s="140">
        <f>AC43/AE$83*AE$84</f>
        <v>0</v>
      </c>
      <c r="AF43" s="54">
        <f t="shared" si="9"/>
        <v>0</v>
      </c>
      <c r="AH43" s="171">
        <f t="shared" si="6"/>
        <v>0</v>
      </c>
    </row>
    <row r="44" spans="1:34" s="1" customFormat="1" ht="12.75">
      <c r="A44" s="60" t="s">
        <v>307</v>
      </c>
      <c r="B44" s="60" t="s">
        <v>308</v>
      </c>
      <c r="C44" s="156" t="s">
        <v>284</v>
      </c>
      <c r="D44" s="60" t="s">
        <v>342</v>
      </c>
      <c r="E44" s="60" t="s">
        <v>2</v>
      </c>
      <c r="F44" s="103" t="s">
        <v>307</v>
      </c>
      <c r="G44" s="103" t="s">
        <v>308</v>
      </c>
      <c r="H44" s="103" t="s">
        <v>284</v>
      </c>
      <c r="I44" s="103" t="s">
        <v>342</v>
      </c>
      <c r="J44" s="103" t="s">
        <v>2</v>
      </c>
      <c r="K44" s="25">
        <f t="shared" si="0"/>
        <v>0</v>
      </c>
      <c r="L44" s="25">
        <f t="shared" si="1"/>
        <v>0</v>
      </c>
      <c r="M44" s="25">
        <f t="shared" si="2"/>
        <v>0</v>
      </c>
      <c r="N44" s="25">
        <f t="shared" si="7"/>
        <v>0</v>
      </c>
      <c r="O44" s="60" t="s">
        <v>3</v>
      </c>
      <c r="P44" s="92">
        <v>0</v>
      </c>
      <c r="Q44" s="142">
        <v>0</v>
      </c>
      <c r="R44" s="142">
        <v>0</v>
      </c>
      <c r="S44" s="142">
        <v>0</v>
      </c>
      <c r="T44" s="142">
        <v>0</v>
      </c>
      <c r="U44" s="142">
        <v>0</v>
      </c>
      <c r="V44" s="142">
        <v>0</v>
      </c>
      <c r="W44" s="142">
        <v>0</v>
      </c>
      <c r="X44" s="142">
        <v>0</v>
      </c>
      <c r="Y44" s="142">
        <v>0</v>
      </c>
      <c r="Z44" s="142">
        <v>0</v>
      </c>
      <c r="AA44" s="142">
        <v>0</v>
      </c>
      <c r="AB44" s="142">
        <v>0</v>
      </c>
      <c r="AC44" s="39">
        <f t="shared" si="8"/>
        <v>0</v>
      </c>
      <c r="AD44" s="166"/>
      <c r="AE44" s="140">
        <f>AC44/AE$83*AE$84</f>
        <v>0</v>
      </c>
      <c r="AF44" s="54">
        <f t="shared" si="9"/>
        <v>0</v>
      </c>
      <c r="AH44" s="171">
        <f t="shared" si="6"/>
        <v>0</v>
      </c>
    </row>
    <row r="45" spans="1:34" s="1" customFormat="1" ht="12.75">
      <c r="A45" s="60" t="s">
        <v>307</v>
      </c>
      <c r="B45" s="60" t="s">
        <v>308</v>
      </c>
      <c r="C45" s="156" t="s">
        <v>284</v>
      </c>
      <c r="D45" s="60" t="s">
        <v>342</v>
      </c>
      <c r="E45" s="60" t="s">
        <v>268</v>
      </c>
      <c r="F45" s="103" t="s">
        <v>307</v>
      </c>
      <c r="G45" s="103" t="s">
        <v>308</v>
      </c>
      <c r="H45" s="103" t="s">
        <v>284</v>
      </c>
      <c r="I45" s="103" t="s">
        <v>342</v>
      </c>
      <c r="J45" s="103" t="s">
        <v>268</v>
      </c>
      <c r="K45" s="25">
        <f t="shared" si="0"/>
        <v>0</v>
      </c>
      <c r="L45" s="25">
        <f t="shared" si="1"/>
        <v>0</v>
      </c>
      <c r="M45" s="25">
        <f t="shared" si="2"/>
        <v>0</v>
      </c>
      <c r="N45" s="25">
        <f t="shared" si="7"/>
        <v>0</v>
      </c>
      <c r="O45" s="60" t="s">
        <v>276</v>
      </c>
      <c r="P45" s="9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39">
        <f t="shared" si="8"/>
        <v>0</v>
      </c>
      <c r="AD45" s="166"/>
      <c r="AE45" s="140">
        <f>AC45/AE$83*AE$84</f>
        <v>0</v>
      </c>
      <c r="AF45" s="54">
        <f t="shared" si="9"/>
        <v>0</v>
      </c>
      <c r="AH45" s="171">
        <f t="shared" si="6"/>
        <v>0</v>
      </c>
    </row>
    <row r="46" spans="1:34" s="1" customFormat="1" ht="12.75">
      <c r="A46" s="60" t="s">
        <v>307</v>
      </c>
      <c r="B46" s="60" t="s">
        <v>308</v>
      </c>
      <c r="C46" s="156" t="s">
        <v>284</v>
      </c>
      <c r="D46" s="60" t="s">
        <v>342</v>
      </c>
      <c r="E46" s="60" t="s">
        <v>269</v>
      </c>
      <c r="F46" s="103" t="s">
        <v>307</v>
      </c>
      <c r="G46" s="103" t="s">
        <v>308</v>
      </c>
      <c r="H46" s="103" t="s">
        <v>284</v>
      </c>
      <c r="I46" s="103" t="s">
        <v>342</v>
      </c>
      <c r="J46" s="103" t="s">
        <v>269</v>
      </c>
      <c r="K46" s="25">
        <f t="shared" si="0"/>
        <v>0</v>
      </c>
      <c r="L46" s="25">
        <f t="shared" si="1"/>
        <v>0</v>
      </c>
      <c r="M46" s="25">
        <f t="shared" si="2"/>
        <v>0</v>
      </c>
      <c r="N46" s="25">
        <f t="shared" si="7"/>
        <v>0</v>
      </c>
      <c r="O46" s="60" t="s">
        <v>277</v>
      </c>
      <c r="P46" s="92">
        <v>0</v>
      </c>
      <c r="Q46" s="142">
        <v>0</v>
      </c>
      <c r="R46" s="142">
        <v>0</v>
      </c>
      <c r="S46" s="142">
        <v>0</v>
      </c>
      <c r="T46" s="142">
        <v>0</v>
      </c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39">
        <f t="shared" si="8"/>
        <v>0</v>
      </c>
      <c r="AD46" s="166"/>
      <c r="AE46" s="140">
        <f>AC46/AE$83*AE$84</f>
        <v>0</v>
      </c>
      <c r="AF46" s="54">
        <f t="shared" si="9"/>
        <v>0</v>
      </c>
      <c r="AH46" s="171">
        <f t="shared" si="6"/>
        <v>0</v>
      </c>
    </row>
    <row r="47" spans="1:34" s="1" customFormat="1" ht="12.75">
      <c r="A47" s="60" t="s">
        <v>307</v>
      </c>
      <c r="B47" s="60" t="s">
        <v>308</v>
      </c>
      <c r="C47" s="156" t="s">
        <v>283</v>
      </c>
      <c r="D47" s="60" t="s">
        <v>562</v>
      </c>
      <c r="E47" s="60" t="s">
        <v>265</v>
      </c>
      <c r="F47" s="103" t="s">
        <v>307</v>
      </c>
      <c r="G47" s="103" t="s">
        <v>308</v>
      </c>
      <c r="H47" s="103" t="s">
        <v>283</v>
      </c>
      <c r="I47" s="103" t="s">
        <v>562</v>
      </c>
      <c r="J47" s="103" t="s">
        <v>265</v>
      </c>
      <c r="K47" s="25">
        <f t="shared" si="0"/>
        <v>0</v>
      </c>
      <c r="L47" s="25">
        <f t="shared" si="1"/>
        <v>0</v>
      </c>
      <c r="M47" s="25">
        <f t="shared" si="2"/>
        <v>0</v>
      </c>
      <c r="N47" s="25">
        <f t="shared" si="7"/>
        <v>0</v>
      </c>
      <c r="O47" s="60" t="s">
        <v>273</v>
      </c>
      <c r="P47" s="92">
        <v>0</v>
      </c>
      <c r="Q47" s="142">
        <v>0</v>
      </c>
      <c r="R47" s="142">
        <v>0</v>
      </c>
      <c r="S47" s="142">
        <v>0</v>
      </c>
      <c r="T47" s="142">
        <v>0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39">
        <f t="shared" si="8"/>
        <v>0</v>
      </c>
      <c r="AD47" s="166"/>
      <c r="AE47" s="140">
        <f>AC47/AE$83*AE$84</f>
        <v>0</v>
      </c>
      <c r="AF47" s="54">
        <f t="shared" si="9"/>
        <v>0</v>
      </c>
      <c r="AH47" s="171">
        <f t="shared" si="6"/>
        <v>0</v>
      </c>
    </row>
    <row r="48" spans="1:34" s="1" customFormat="1" ht="12.75">
      <c r="A48" s="60" t="s">
        <v>307</v>
      </c>
      <c r="B48" s="60" t="s">
        <v>308</v>
      </c>
      <c r="C48" s="156" t="s">
        <v>284</v>
      </c>
      <c r="D48" s="60" t="s">
        <v>562</v>
      </c>
      <c r="E48" s="60" t="s">
        <v>2</v>
      </c>
      <c r="F48" s="103" t="s">
        <v>307</v>
      </c>
      <c r="G48" s="103" t="s">
        <v>308</v>
      </c>
      <c r="H48" s="103" t="s">
        <v>284</v>
      </c>
      <c r="I48" s="103" t="s">
        <v>562</v>
      </c>
      <c r="J48" s="103" t="s">
        <v>2</v>
      </c>
      <c r="K48" s="25">
        <f t="shared" si="0"/>
        <v>0</v>
      </c>
      <c r="L48" s="25">
        <f t="shared" si="1"/>
        <v>0</v>
      </c>
      <c r="M48" s="25">
        <f t="shared" si="2"/>
        <v>0</v>
      </c>
      <c r="N48" s="25">
        <f t="shared" si="7"/>
        <v>0</v>
      </c>
      <c r="O48" s="60" t="s">
        <v>3</v>
      </c>
      <c r="P48" s="92">
        <v>0</v>
      </c>
      <c r="Q48" s="142">
        <v>0</v>
      </c>
      <c r="R48" s="142">
        <v>0</v>
      </c>
      <c r="S48" s="142">
        <v>0</v>
      </c>
      <c r="T48" s="142">
        <v>0</v>
      </c>
      <c r="U48" s="142">
        <v>0</v>
      </c>
      <c r="V48" s="142">
        <v>0</v>
      </c>
      <c r="W48" s="142">
        <v>0</v>
      </c>
      <c r="X48" s="142">
        <v>0</v>
      </c>
      <c r="Y48" s="142">
        <v>0</v>
      </c>
      <c r="Z48" s="142">
        <v>0</v>
      </c>
      <c r="AA48" s="142">
        <v>0</v>
      </c>
      <c r="AB48" s="142">
        <v>0</v>
      </c>
      <c r="AC48" s="39">
        <f t="shared" si="8"/>
        <v>0</v>
      </c>
      <c r="AD48" s="166"/>
      <c r="AE48" s="140">
        <f>AC48/AE$83*AE$84</f>
        <v>0</v>
      </c>
      <c r="AF48" s="54">
        <f t="shared" si="9"/>
        <v>0</v>
      </c>
      <c r="AH48" s="171">
        <f t="shared" si="6"/>
        <v>0</v>
      </c>
    </row>
    <row r="49" spans="1:34" s="1" customFormat="1" ht="12.75">
      <c r="A49" s="60" t="s">
        <v>307</v>
      </c>
      <c r="B49" s="60" t="s">
        <v>308</v>
      </c>
      <c r="C49" s="156" t="s">
        <v>284</v>
      </c>
      <c r="D49" s="60" t="s">
        <v>562</v>
      </c>
      <c r="E49" s="60" t="s">
        <v>268</v>
      </c>
      <c r="F49" s="103" t="s">
        <v>307</v>
      </c>
      <c r="G49" s="103" t="s">
        <v>308</v>
      </c>
      <c r="H49" s="103" t="s">
        <v>284</v>
      </c>
      <c r="I49" s="103" t="s">
        <v>562</v>
      </c>
      <c r="J49" s="103" t="s">
        <v>268</v>
      </c>
      <c r="K49" s="25">
        <f t="shared" si="0"/>
        <v>0</v>
      </c>
      <c r="L49" s="25">
        <f t="shared" si="1"/>
        <v>0</v>
      </c>
      <c r="M49" s="25">
        <f t="shared" si="2"/>
        <v>0</v>
      </c>
      <c r="N49" s="25">
        <f t="shared" si="7"/>
        <v>0</v>
      </c>
      <c r="O49" s="60" t="s">
        <v>276</v>
      </c>
      <c r="P49" s="92">
        <v>0</v>
      </c>
      <c r="Q49" s="142">
        <v>0</v>
      </c>
      <c r="R49" s="142">
        <v>0</v>
      </c>
      <c r="S49" s="142">
        <v>0</v>
      </c>
      <c r="T49" s="142">
        <v>0</v>
      </c>
      <c r="U49" s="142">
        <v>0</v>
      </c>
      <c r="V49" s="142">
        <v>0</v>
      </c>
      <c r="W49" s="142">
        <v>0</v>
      </c>
      <c r="X49" s="142">
        <v>0</v>
      </c>
      <c r="Y49" s="142">
        <v>0</v>
      </c>
      <c r="Z49" s="142">
        <v>0</v>
      </c>
      <c r="AA49" s="142">
        <v>0</v>
      </c>
      <c r="AB49" s="142">
        <v>0</v>
      </c>
      <c r="AC49" s="39">
        <f t="shared" si="8"/>
        <v>0</v>
      </c>
      <c r="AD49" s="166"/>
      <c r="AE49" s="140">
        <f>AC49/AE$83*AE$84</f>
        <v>0</v>
      </c>
      <c r="AF49" s="54">
        <f t="shared" si="9"/>
        <v>0</v>
      </c>
      <c r="AH49" s="171">
        <f t="shared" si="6"/>
        <v>0</v>
      </c>
    </row>
    <row r="50" spans="1:34" s="1" customFormat="1" ht="12.75">
      <c r="A50" s="60" t="s">
        <v>307</v>
      </c>
      <c r="B50" s="60" t="s">
        <v>308</v>
      </c>
      <c r="C50" s="156" t="s">
        <v>284</v>
      </c>
      <c r="D50" s="60" t="s">
        <v>562</v>
      </c>
      <c r="E50" s="60" t="s">
        <v>269</v>
      </c>
      <c r="F50" s="103" t="s">
        <v>307</v>
      </c>
      <c r="G50" s="103" t="s">
        <v>308</v>
      </c>
      <c r="H50" s="103" t="s">
        <v>284</v>
      </c>
      <c r="I50" s="103" t="s">
        <v>562</v>
      </c>
      <c r="J50" s="103" t="s">
        <v>269</v>
      </c>
      <c r="K50" s="25">
        <f t="shared" si="0"/>
        <v>0</v>
      </c>
      <c r="L50" s="25">
        <f t="shared" si="1"/>
        <v>0</v>
      </c>
      <c r="M50" s="25">
        <f t="shared" si="2"/>
        <v>0</v>
      </c>
      <c r="N50" s="25">
        <f t="shared" si="7"/>
        <v>0</v>
      </c>
      <c r="O50" s="60" t="s">
        <v>277</v>
      </c>
      <c r="P50" s="92">
        <v>0</v>
      </c>
      <c r="Q50" s="142">
        <v>0</v>
      </c>
      <c r="R50" s="142">
        <v>0</v>
      </c>
      <c r="S50" s="142">
        <v>0</v>
      </c>
      <c r="T50" s="142">
        <v>0</v>
      </c>
      <c r="U50" s="142">
        <v>0</v>
      </c>
      <c r="V50" s="142">
        <v>0</v>
      </c>
      <c r="W50" s="142">
        <v>0</v>
      </c>
      <c r="X50" s="142">
        <v>0</v>
      </c>
      <c r="Y50" s="142">
        <v>0</v>
      </c>
      <c r="Z50" s="142">
        <v>0</v>
      </c>
      <c r="AA50" s="142">
        <v>0</v>
      </c>
      <c r="AB50" s="142">
        <v>0</v>
      </c>
      <c r="AC50" s="39">
        <f t="shared" si="8"/>
        <v>0</v>
      </c>
      <c r="AD50" s="166"/>
      <c r="AE50" s="140">
        <f>AC50/AE$83*AE$84</f>
        <v>0</v>
      </c>
      <c r="AF50" s="54">
        <f t="shared" si="9"/>
        <v>0</v>
      </c>
      <c r="AH50" s="171">
        <f t="shared" si="6"/>
        <v>0</v>
      </c>
    </row>
    <row r="51" spans="1:34" s="1" customFormat="1" ht="12.75">
      <c r="A51" s="60" t="s">
        <v>307</v>
      </c>
      <c r="B51" s="60" t="s">
        <v>308</v>
      </c>
      <c r="C51" s="156" t="s">
        <v>283</v>
      </c>
      <c r="D51" s="60" t="s">
        <v>567</v>
      </c>
      <c r="E51" s="60" t="s">
        <v>265</v>
      </c>
      <c r="F51" s="103" t="s">
        <v>307</v>
      </c>
      <c r="G51" s="103" t="s">
        <v>308</v>
      </c>
      <c r="H51" s="103" t="s">
        <v>283</v>
      </c>
      <c r="I51" s="103" t="s">
        <v>567</v>
      </c>
      <c r="J51" s="103" t="s">
        <v>265</v>
      </c>
      <c r="K51" s="25">
        <f t="shared" si="0"/>
        <v>0</v>
      </c>
      <c r="L51" s="25">
        <f t="shared" si="1"/>
        <v>0</v>
      </c>
      <c r="M51" s="25">
        <f t="shared" si="2"/>
        <v>0</v>
      </c>
      <c r="N51" s="25">
        <f t="shared" si="7"/>
        <v>0</v>
      </c>
      <c r="O51" s="60" t="s">
        <v>273</v>
      </c>
      <c r="P51" s="9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39">
        <f t="shared" si="8"/>
        <v>0</v>
      </c>
      <c r="AD51" s="166"/>
      <c r="AE51" s="140">
        <f>AC51/AE$83*AE$84</f>
        <v>0</v>
      </c>
      <c r="AF51" s="54">
        <f t="shared" si="9"/>
        <v>0</v>
      </c>
      <c r="AH51" s="171">
        <f t="shared" si="6"/>
        <v>0</v>
      </c>
    </row>
    <row r="52" spans="1:34" s="1" customFormat="1" ht="12.75">
      <c r="A52" s="60" t="s">
        <v>307</v>
      </c>
      <c r="B52" s="60" t="s">
        <v>308</v>
      </c>
      <c r="C52" s="156" t="s">
        <v>284</v>
      </c>
      <c r="D52" s="60" t="s">
        <v>567</v>
      </c>
      <c r="E52" s="60" t="s">
        <v>2</v>
      </c>
      <c r="F52" s="103" t="s">
        <v>307</v>
      </c>
      <c r="G52" s="103" t="s">
        <v>308</v>
      </c>
      <c r="H52" s="103" t="s">
        <v>284</v>
      </c>
      <c r="I52" s="103" t="s">
        <v>567</v>
      </c>
      <c r="J52" s="103" t="s">
        <v>2</v>
      </c>
      <c r="K52" s="25">
        <f t="shared" si="0"/>
        <v>0</v>
      </c>
      <c r="L52" s="25">
        <f t="shared" si="1"/>
        <v>0</v>
      </c>
      <c r="M52" s="25">
        <f t="shared" si="2"/>
        <v>0</v>
      </c>
      <c r="N52" s="25">
        <f t="shared" si="7"/>
        <v>0</v>
      </c>
      <c r="O52" s="60" t="s">
        <v>3</v>
      </c>
      <c r="P52" s="9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39">
        <f t="shared" si="8"/>
        <v>0</v>
      </c>
      <c r="AD52" s="166"/>
      <c r="AE52" s="140">
        <f>AC52/AE$83*AE$84</f>
        <v>0</v>
      </c>
      <c r="AF52" s="54">
        <f t="shared" si="9"/>
        <v>0</v>
      </c>
      <c r="AH52" s="171">
        <f t="shared" si="6"/>
        <v>0</v>
      </c>
    </row>
    <row r="53" spans="1:34" s="1" customFormat="1" ht="12.75">
      <c r="A53" s="60" t="s">
        <v>307</v>
      </c>
      <c r="B53" s="60" t="s">
        <v>308</v>
      </c>
      <c r="C53" s="156" t="s">
        <v>284</v>
      </c>
      <c r="D53" s="60" t="s">
        <v>567</v>
      </c>
      <c r="E53" s="60" t="s">
        <v>268</v>
      </c>
      <c r="F53" s="103" t="s">
        <v>307</v>
      </c>
      <c r="G53" s="103" t="s">
        <v>308</v>
      </c>
      <c r="H53" s="103" t="s">
        <v>284</v>
      </c>
      <c r="I53" s="103" t="s">
        <v>567</v>
      </c>
      <c r="J53" s="103" t="s">
        <v>268</v>
      </c>
      <c r="K53" s="25">
        <f aca="true" t="shared" si="10" ref="K53:L59">IF(A53=F53,0,"Fehler")</f>
        <v>0</v>
      </c>
      <c r="L53" s="25">
        <f t="shared" si="10"/>
        <v>0</v>
      </c>
      <c r="M53" s="25">
        <f t="shared" si="2"/>
        <v>0</v>
      </c>
      <c r="N53" s="25">
        <f t="shared" si="7"/>
        <v>0</v>
      </c>
      <c r="O53" s="60" t="s">
        <v>276</v>
      </c>
      <c r="P53" s="9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39">
        <f t="shared" si="8"/>
        <v>0</v>
      </c>
      <c r="AD53" s="166"/>
      <c r="AE53" s="140">
        <f>AC53/AE$83*AE$84</f>
        <v>0</v>
      </c>
      <c r="AF53" s="54">
        <f t="shared" si="9"/>
        <v>0</v>
      </c>
      <c r="AH53" s="171">
        <f aca="true" t="shared" si="11" ref="AH53:AH59">IF(AG53&gt;0,AG53,AC53+AE53+AF53)</f>
        <v>0</v>
      </c>
    </row>
    <row r="54" spans="1:34" s="1" customFormat="1" ht="12.75">
      <c r="A54" s="60" t="s">
        <v>307</v>
      </c>
      <c r="B54" s="60" t="s">
        <v>308</v>
      </c>
      <c r="C54" s="156" t="s">
        <v>284</v>
      </c>
      <c r="D54" s="60" t="s">
        <v>567</v>
      </c>
      <c r="E54" s="60" t="s">
        <v>269</v>
      </c>
      <c r="F54" s="103" t="s">
        <v>307</v>
      </c>
      <c r="G54" s="103" t="s">
        <v>308</v>
      </c>
      <c r="H54" s="103" t="s">
        <v>284</v>
      </c>
      <c r="I54" s="103" t="s">
        <v>567</v>
      </c>
      <c r="J54" s="103" t="s">
        <v>269</v>
      </c>
      <c r="K54" s="25">
        <f t="shared" si="10"/>
        <v>0</v>
      </c>
      <c r="L54" s="25">
        <f t="shared" si="10"/>
        <v>0</v>
      </c>
      <c r="M54" s="25">
        <f aca="true" t="shared" si="12" ref="M54:M59">IF(D54=I54,0,"Fehler")</f>
        <v>0</v>
      </c>
      <c r="N54" s="25">
        <f t="shared" si="7"/>
        <v>0</v>
      </c>
      <c r="O54" s="60" t="s">
        <v>277</v>
      </c>
      <c r="P54" s="9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39">
        <f t="shared" si="8"/>
        <v>0</v>
      </c>
      <c r="AD54" s="166"/>
      <c r="AE54" s="140">
        <f>AC54/AE$83*AE$84</f>
        <v>0</v>
      </c>
      <c r="AF54" s="54">
        <f t="shared" si="9"/>
        <v>0</v>
      </c>
      <c r="AH54" s="171">
        <f t="shared" si="11"/>
        <v>0</v>
      </c>
    </row>
    <row r="55" spans="1:34" s="1" customFormat="1" ht="12.75">
      <c r="A55" s="60" t="s">
        <v>307</v>
      </c>
      <c r="B55" s="60" t="s">
        <v>308</v>
      </c>
      <c r="C55" s="156" t="s">
        <v>283</v>
      </c>
      <c r="D55" s="60" t="s">
        <v>350</v>
      </c>
      <c r="E55" s="60" t="s">
        <v>265</v>
      </c>
      <c r="F55" s="103" t="s">
        <v>307</v>
      </c>
      <c r="G55" s="103" t="s">
        <v>308</v>
      </c>
      <c r="H55" s="103" t="s">
        <v>283</v>
      </c>
      <c r="I55" s="103" t="s">
        <v>350</v>
      </c>
      <c r="J55" s="103" t="s">
        <v>265</v>
      </c>
      <c r="K55" s="25">
        <f t="shared" si="10"/>
        <v>0</v>
      </c>
      <c r="L55" s="25">
        <f t="shared" si="10"/>
        <v>0</v>
      </c>
      <c r="M55" s="25">
        <f t="shared" si="12"/>
        <v>0</v>
      </c>
      <c r="N55" s="25">
        <f t="shared" si="7"/>
        <v>0</v>
      </c>
      <c r="O55" s="60" t="s">
        <v>273</v>
      </c>
      <c r="P55" s="9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  <c r="AC55" s="39">
        <f t="shared" si="8"/>
        <v>0</v>
      </c>
      <c r="AD55" s="166"/>
      <c r="AE55" s="140">
        <f>AC55/AE$83*AE$84</f>
        <v>0</v>
      </c>
      <c r="AF55" s="54">
        <f t="shared" si="9"/>
        <v>0</v>
      </c>
      <c r="AH55" s="171">
        <f t="shared" si="11"/>
        <v>0</v>
      </c>
    </row>
    <row r="56" spans="1:34" s="1" customFormat="1" ht="12.75">
      <c r="A56" s="60" t="s">
        <v>307</v>
      </c>
      <c r="B56" s="60" t="s">
        <v>308</v>
      </c>
      <c r="C56" s="156" t="s">
        <v>284</v>
      </c>
      <c r="D56" s="60" t="s">
        <v>350</v>
      </c>
      <c r="E56" s="60" t="s">
        <v>2</v>
      </c>
      <c r="F56" s="103" t="s">
        <v>307</v>
      </c>
      <c r="G56" s="103" t="s">
        <v>308</v>
      </c>
      <c r="H56" s="103" t="s">
        <v>284</v>
      </c>
      <c r="I56" s="103" t="s">
        <v>350</v>
      </c>
      <c r="J56" s="103" t="s">
        <v>2</v>
      </c>
      <c r="K56" s="25">
        <f t="shared" si="10"/>
        <v>0</v>
      </c>
      <c r="L56" s="25">
        <f t="shared" si="10"/>
        <v>0</v>
      </c>
      <c r="M56" s="25">
        <f t="shared" si="12"/>
        <v>0</v>
      </c>
      <c r="N56" s="25">
        <f t="shared" si="7"/>
        <v>0</v>
      </c>
      <c r="O56" s="60" t="s">
        <v>3</v>
      </c>
      <c r="P56" s="92">
        <v>0</v>
      </c>
      <c r="Q56" s="142">
        <v>2769.6</v>
      </c>
      <c r="R56" s="142">
        <v>0</v>
      </c>
      <c r="S56" s="142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2750.04</v>
      </c>
      <c r="Y56" s="142">
        <v>0</v>
      </c>
      <c r="Z56" s="142">
        <v>0</v>
      </c>
      <c r="AA56" s="142">
        <v>0</v>
      </c>
      <c r="AB56" s="142">
        <v>0</v>
      </c>
      <c r="AC56" s="39">
        <f t="shared" si="8"/>
        <v>5519.639999999999</v>
      </c>
      <c r="AD56" s="166"/>
      <c r="AE56" s="140">
        <f>AC56/AE$83*AE$84</f>
        <v>1839.8799999999999</v>
      </c>
      <c r="AF56" s="54">
        <f t="shared" si="9"/>
        <v>-5519.639999999999</v>
      </c>
      <c r="AH56" s="171">
        <f t="shared" si="11"/>
        <v>1839.88</v>
      </c>
    </row>
    <row r="57" spans="1:34" s="1" customFormat="1" ht="12.75">
      <c r="A57" s="60" t="s">
        <v>307</v>
      </c>
      <c r="B57" s="60" t="s">
        <v>308</v>
      </c>
      <c r="C57" s="156" t="s">
        <v>284</v>
      </c>
      <c r="D57" s="60" t="s">
        <v>350</v>
      </c>
      <c r="E57" s="60" t="s">
        <v>268</v>
      </c>
      <c r="F57" s="103" t="s">
        <v>307</v>
      </c>
      <c r="G57" s="103" t="s">
        <v>308</v>
      </c>
      <c r="H57" s="103" t="s">
        <v>284</v>
      </c>
      <c r="I57" s="103" t="s">
        <v>350</v>
      </c>
      <c r="J57" s="103" t="s">
        <v>268</v>
      </c>
      <c r="K57" s="25">
        <f t="shared" si="10"/>
        <v>0</v>
      </c>
      <c r="L57" s="25">
        <f t="shared" si="10"/>
        <v>0</v>
      </c>
      <c r="M57" s="25">
        <f t="shared" si="12"/>
        <v>0</v>
      </c>
      <c r="N57" s="25">
        <f t="shared" si="7"/>
        <v>0</v>
      </c>
      <c r="O57" s="60" t="s">
        <v>276</v>
      </c>
      <c r="P57" s="92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39">
        <f t="shared" si="8"/>
        <v>0</v>
      </c>
      <c r="AD57" s="166"/>
      <c r="AE57" s="140">
        <f>AC57/AE$83*AE$84</f>
        <v>0</v>
      </c>
      <c r="AF57" s="54">
        <f t="shared" si="9"/>
        <v>0</v>
      </c>
      <c r="AH57" s="171">
        <f t="shared" si="11"/>
        <v>0</v>
      </c>
    </row>
    <row r="58" spans="1:34" s="1" customFormat="1" ht="12.75">
      <c r="A58" s="60" t="s">
        <v>307</v>
      </c>
      <c r="B58" s="60" t="s">
        <v>308</v>
      </c>
      <c r="C58" s="156" t="s">
        <v>284</v>
      </c>
      <c r="D58" s="60" t="s">
        <v>350</v>
      </c>
      <c r="E58" s="60" t="s">
        <v>269</v>
      </c>
      <c r="F58" s="103" t="s">
        <v>307</v>
      </c>
      <c r="G58" s="103" t="s">
        <v>308</v>
      </c>
      <c r="H58" s="103" t="s">
        <v>284</v>
      </c>
      <c r="I58" s="103" t="s">
        <v>350</v>
      </c>
      <c r="J58" s="103" t="s">
        <v>269</v>
      </c>
      <c r="K58" s="25">
        <f t="shared" si="10"/>
        <v>0</v>
      </c>
      <c r="L58" s="25">
        <f t="shared" si="10"/>
        <v>0</v>
      </c>
      <c r="M58" s="25">
        <f t="shared" si="12"/>
        <v>0</v>
      </c>
      <c r="N58" s="25">
        <f t="shared" si="7"/>
        <v>0</v>
      </c>
      <c r="O58" s="60" t="s">
        <v>277</v>
      </c>
      <c r="P58" s="92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39">
        <f t="shared" si="8"/>
        <v>0</v>
      </c>
      <c r="AD58" s="166"/>
      <c r="AE58" s="140">
        <f>AC58/AE$83*AE$84</f>
        <v>0</v>
      </c>
      <c r="AF58" s="54">
        <f t="shared" si="9"/>
        <v>0</v>
      </c>
      <c r="AH58" s="171">
        <f t="shared" si="11"/>
        <v>0</v>
      </c>
    </row>
    <row r="59" spans="1:34" s="1" customFormat="1" ht="12.75">
      <c r="A59" s="60" t="s">
        <v>307</v>
      </c>
      <c r="B59" s="60" t="s">
        <v>308</v>
      </c>
      <c r="C59" s="156" t="s">
        <v>284</v>
      </c>
      <c r="D59" s="60" t="s">
        <v>350</v>
      </c>
      <c r="E59" s="60" t="s">
        <v>270</v>
      </c>
      <c r="F59" s="103" t="s">
        <v>307</v>
      </c>
      <c r="G59" s="103" t="s">
        <v>308</v>
      </c>
      <c r="H59" s="103" t="s">
        <v>284</v>
      </c>
      <c r="I59" s="103" t="s">
        <v>350</v>
      </c>
      <c r="J59" s="103" t="s">
        <v>270</v>
      </c>
      <c r="K59" s="25">
        <f t="shared" si="10"/>
        <v>0</v>
      </c>
      <c r="L59" s="25">
        <f t="shared" si="10"/>
        <v>0</v>
      </c>
      <c r="M59" s="25">
        <f t="shared" si="12"/>
        <v>0</v>
      </c>
      <c r="N59" s="25">
        <f t="shared" si="7"/>
        <v>0</v>
      </c>
      <c r="O59" s="60" t="s">
        <v>278</v>
      </c>
      <c r="P59" s="9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0</v>
      </c>
      <c r="AA59" s="142">
        <v>0</v>
      </c>
      <c r="AB59" s="142">
        <v>0</v>
      </c>
      <c r="AC59" s="39">
        <f t="shared" si="8"/>
        <v>0</v>
      </c>
      <c r="AD59" s="166"/>
      <c r="AE59" s="140">
        <f>AC59/AE$83*AE$84</f>
        <v>0</v>
      </c>
      <c r="AF59" s="54">
        <f t="shared" si="9"/>
        <v>0</v>
      </c>
      <c r="AH59" s="171">
        <f t="shared" si="11"/>
        <v>0</v>
      </c>
    </row>
    <row r="60" spans="1:34" s="1" customFormat="1" ht="12.75">
      <c r="A60" s="60" t="s">
        <v>307</v>
      </c>
      <c r="B60" s="60" t="s">
        <v>308</v>
      </c>
      <c r="C60" s="156" t="s">
        <v>283</v>
      </c>
      <c r="D60" s="60" t="s">
        <v>355</v>
      </c>
      <c r="E60" s="60" t="s">
        <v>265</v>
      </c>
      <c r="F60" s="103" t="s">
        <v>307</v>
      </c>
      <c r="G60" s="103" t="s">
        <v>308</v>
      </c>
      <c r="H60" s="103" t="s">
        <v>283</v>
      </c>
      <c r="I60" s="103" t="s">
        <v>355</v>
      </c>
      <c r="J60" s="103" t="s">
        <v>265</v>
      </c>
      <c r="K60" s="25">
        <f aca="true" t="shared" si="13" ref="K60:K79">IF(A60=F60,0,"Fehler")</f>
        <v>0</v>
      </c>
      <c r="L60" s="25">
        <f aca="true" t="shared" si="14" ref="L60:L79">IF(B60=G60,0,"Fehler")</f>
        <v>0</v>
      </c>
      <c r="M60" s="25">
        <f aca="true" t="shared" si="15" ref="M60:M79">IF(D60=I60,0,"Fehler")</f>
        <v>0</v>
      </c>
      <c r="N60" s="25">
        <f aca="true" t="shared" si="16" ref="N60:N79">IF(E60=J60,0,"Fehler")</f>
        <v>0</v>
      </c>
      <c r="O60" s="60" t="s">
        <v>273</v>
      </c>
      <c r="P60" s="92">
        <v>0</v>
      </c>
      <c r="Q60" s="142">
        <v>0</v>
      </c>
      <c r="R60" s="142">
        <v>0</v>
      </c>
      <c r="S60" s="142">
        <v>0</v>
      </c>
      <c r="T60" s="142">
        <v>0</v>
      </c>
      <c r="U60" s="142">
        <v>0</v>
      </c>
      <c r="V60" s="142">
        <v>0</v>
      </c>
      <c r="W60" s="142">
        <v>0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  <c r="AC60" s="39">
        <f aca="true" t="shared" si="17" ref="AC60:AC79">SUM(Q60:AB60)</f>
        <v>0</v>
      </c>
      <c r="AD60" s="166"/>
      <c r="AE60" s="140">
        <f>AC60/AE$83*AE$84</f>
        <v>0</v>
      </c>
      <c r="AF60" s="54">
        <f aca="true" t="shared" si="18" ref="AF60:AF79">P60-AC60</f>
        <v>0</v>
      </c>
      <c r="AH60" s="171">
        <f aca="true" t="shared" si="19" ref="AH60:AH79">IF(AG60&gt;0,AG60,AC60+AE60+AF60)</f>
        <v>0</v>
      </c>
    </row>
    <row r="61" spans="1:34" s="1" customFormat="1" ht="12.75">
      <c r="A61" s="60" t="s">
        <v>307</v>
      </c>
      <c r="B61" s="60" t="s">
        <v>308</v>
      </c>
      <c r="C61" s="156" t="s">
        <v>284</v>
      </c>
      <c r="D61" s="60" t="s">
        <v>355</v>
      </c>
      <c r="E61" s="60" t="s">
        <v>2</v>
      </c>
      <c r="F61" s="103" t="s">
        <v>307</v>
      </c>
      <c r="G61" s="103" t="s">
        <v>308</v>
      </c>
      <c r="H61" s="103" t="s">
        <v>284</v>
      </c>
      <c r="I61" s="103" t="s">
        <v>355</v>
      </c>
      <c r="J61" s="103" t="s">
        <v>2</v>
      </c>
      <c r="K61" s="25">
        <f t="shared" si="13"/>
        <v>0</v>
      </c>
      <c r="L61" s="25">
        <f t="shared" si="14"/>
        <v>0</v>
      </c>
      <c r="M61" s="25">
        <f t="shared" si="15"/>
        <v>0</v>
      </c>
      <c r="N61" s="25">
        <f t="shared" si="16"/>
        <v>0</v>
      </c>
      <c r="O61" s="60" t="s">
        <v>3</v>
      </c>
      <c r="P61" s="9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39">
        <f t="shared" si="17"/>
        <v>0</v>
      </c>
      <c r="AD61" s="166"/>
      <c r="AE61" s="140">
        <f>AC61/AE$83*AE$84</f>
        <v>0</v>
      </c>
      <c r="AF61" s="54">
        <f t="shared" si="18"/>
        <v>0</v>
      </c>
      <c r="AH61" s="171">
        <f t="shared" si="19"/>
        <v>0</v>
      </c>
    </row>
    <row r="62" spans="1:34" s="1" customFormat="1" ht="12.75">
      <c r="A62" s="60" t="s">
        <v>307</v>
      </c>
      <c r="B62" s="60" t="s">
        <v>308</v>
      </c>
      <c r="C62" s="156" t="s">
        <v>284</v>
      </c>
      <c r="D62" s="60" t="s">
        <v>355</v>
      </c>
      <c r="E62" s="60" t="s">
        <v>268</v>
      </c>
      <c r="F62" s="103" t="s">
        <v>307</v>
      </c>
      <c r="G62" s="103" t="s">
        <v>308</v>
      </c>
      <c r="H62" s="103" t="s">
        <v>284</v>
      </c>
      <c r="I62" s="103" t="s">
        <v>355</v>
      </c>
      <c r="J62" s="103" t="s">
        <v>268</v>
      </c>
      <c r="K62" s="25">
        <f t="shared" si="13"/>
        <v>0</v>
      </c>
      <c r="L62" s="25">
        <f t="shared" si="14"/>
        <v>0</v>
      </c>
      <c r="M62" s="25">
        <f t="shared" si="15"/>
        <v>0</v>
      </c>
      <c r="N62" s="25">
        <f t="shared" si="16"/>
        <v>0</v>
      </c>
      <c r="O62" s="60" t="s">
        <v>276</v>
      </c>
      <c r="P62" s="9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  <c r="AC62" s="39">
        <f t="shared" si="17"/>
        <v>0</v>
      </c>
      <c r="AD62" s="166"/>
      <c r="AE62" s="140">
        <f>AC62/AE$83*AE$84</f>
        <v>0</v>
      </c>
      <c r="AF62" s="54">
        <f t="shared" si="18"/>
        <v>0</v>
      </c>
      <c r="AH62" s="171">
        <f t="shared" si="19"/>
        <v>0</v>
      </c>
    </row>
    <row r="63" spans="1:34" s="1" customFormat="1" ht="12.75">
      <c r="A63" s="60" t="s">
        <v>307</v>
      </c>
      <c r="B63" s="60" t="s">
        <v>308</v>
      </c>
      <c r="C63" s="156" t="s">
        <v>284</v>
      </c>
      <c r="D63" s="60" t="s">
        <v>355</v>
      </c>
      <c r="E63" s="60" t="s">
        <v>269</v>
      </c>
      <c r="F63" s="103" t="s">
        <v>307</v>
      </c>
      <c r="G63" s="103" t="s">
        <v>308</v>
      </c>
      <c r="H63" s="103" t="s">
        <v>284</v>
      </c>
      <c r="I63" s="103" t="s">
        <v>355</v>
      </c>
      <c r="J63" s="103" t="s">
        <v>269</v>
      </c>
      <c r="K63" s="25">
        <f t="shared" si="13"/>
        <v>0</v>
      </c>
      <c r="L63" s="25">
        <f t="shared" si="14"/>
        <v>0</v>
      </c>
      <c r="M63" s="25">
        <f t="shared" si="15"/>
        <v>0</v>
      </c>
      <c r="N63" s="25">
        <f t="shared" si="16"/>
        <v>0</v>
      </c>
      <c r="O63" s="60" t="s">
        <v>277</v>
      </c>
      <c r="P63" s="9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v>0</v>
      </c>
      <c r="AA63" s="142">
        <v>0</v>
      </c>
      <c r="AB63" s="142">
        <v>0</v>
      </c>
      <c r="AC63" s="39">
        <f t="shared" si="17"/>
        <v>0</v>
      </c>
      <c r="AD63" s="166"/>
      <c r="AE63" s="140">
        <f>AC63/AE$83*AE$84</f>
        <v>0</v>
      </c>
      <c r="AF63" s="54">
        <f t="shared" si="18"/>
        <v>0</v>
      </c>
      <c r="AH63" s="171">
        <f t="shared" si="19"/>
        <v>0</v>
      </c>
    </row>
    <row r="64" spans="1:34" s="1" customFormat="1" ht="12.75">
      <c r="A64" s="60" t="s">
        <v>307</v>
      </c>
      <c r="B64" s="60" t="s">
        <v>308</v>
      </c>
      <c r="C64" s="156" t="s">
        <v>283</v>
      </c>
      <c r="D64" s="60" t="s">
        <v>107</v>
      </c>
      <c r="E64" s="60" t="s">
        <v>265</v>
      </c>
      <c r="F64" s="103" t="s">
        <v>307</v>
      </c>
      <c r="G64" s="103" t="s">
        <v>308</v>
      </c>
      <c r="H64" s="103" t="s">
        <v>283</v>
      </c>
      <c r="I64" s="103" t="s">
        <v>107</v>
      </c>
      <c r="J64" s="103" t="s">
        <v>265</v>
      </c>
      <c r="K64" s="25">
        <f t="shared" si="13"/>
        <v>0</v>
      </c>
      <c r="L64" s="25">
        <f t="shared" si="14"/>
        <v>0</v>
      </c>
      <c r="M64" s="25">
        <f t="shared" si="15"/>
        <v>0</v>
      </c>
      <c r="N64" s="25">
        <f t="shared" si="16"/>
        <v>0</v>
      </c>
      <c r="O64" s="60" t="s">
        <v>273</v>
      </c>
      <c r="P64" s="92">
        <v>0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2">
        <v>0</v>
      </c>
      <c r="AB64" s="142">
        <v>0</v>
      </c>
      <c r="AC64" s="39">
        <f t="shared" si="17"/>
        <v>0</v>
      </c>
      <c r="AD64" s="166"/>
      <c r="AE64" s="140">
        <f>AC64/AE$83*AE$84</f>
        <v>0</v>
      </c>
      <c r="AF64" s="54">
        <f t="shared" si="18"/>
        <v>0</v>
      </c>
      <c r="AH64" s="171">
        <f t="shared" si="19"/>
        <v>0</v>
      </c>
    </row>
    <row r="65" spans="1:34" s="1" customFormat="1" ht="12.75">
      <c r="A65" s="60" t="s">
        <v>307</v>
      </c>
      <c r="B65" s="60" t="s">
        <v>308</v>
      </c>
      <c r="C65" s="156" t="s">
        <v>284</v>
      </c>
      <c r="D65" s="60" t="s">
        <v>107</v>
      </c>
      <c r="E65" s="60" t="s">
        <v>2</v>
      </c>
      <c r="F65" s="103" t="s">
        <v>307</v>
      </c>
      <c r="G65" s="103" t="s">
        <v>308</v>
      </c>
      <c r="H65" s="103" t="s">
        <v>284</v>
      </c>
      <c r="I65" s="103" t="s">
        <v>107</v>
      </c>
      <c r="J65" s="103" t="s">
        <v>2</v>
      </c>
      <c r="K65" s="25">
        <f t="shared" si="13"/>
        <v>0</v>
      </c>
      <c r="L65" s="25">
        <f t="shared" si="14"/>
        <v>0</v>
      </c>
      <c r="M65" s="25">
        <f t="shared" si="15"/>
        <v>0</v>
      </c>
      <c r="N65" s="25">
        <f t="shared" si="16"/>
        <v>0</v>
      </c>
      <c r="O65" s="60" t="s">
        <v>3</v>
      </c>
      <c r="P65" s="92">
        <v>0</v>
      </c>
      <c r="Q65" s="142">
        <v>0</v>
      </c>
      <c r="R65" s="142">
        <v>0</v>
      </c>
      <c r="S65" s="142">
        <v>0</v>
      </c>
      <c r="T65" s="142">
        <v>0</v>
      </c>
      <c r="U65" s="142">
        <v>0</v>
      </c>
      <c r="V65" s="142">
        <v>0</v>
      </c>
      <c r="W65" s="142">
        <v>0</v>
      </c>
      <c r="X65" s="142">
        <v>0</v>
      </c>
      <c r="Y65" s="142">
        <v>0</v>
      </c>
      <c r="Z65" s="142">
        <v>0</v>
      </c>
      <c r="AA65" s="142">
        <v>0</v>
      </c>
      <c r="AB65" s="142">
        <v>0</v>
      </c>
      <c r="AC65" s="39">
        <f t="shared" si="17"/>
        <v>0</v>
      </c>
      <c r="AD65" s="166"/>
      <c r="AE65" s="140">
        <f>AC65/AE$83*AE$84</f>
        <v>0</v>
      </c>
      <c r="AF65" s="54">
        <f t="shared" si="18"/>
        <v>0</v>
      </c>
      <c r="AH65" s="171">
        <f t="shared" si="19"/>
        <v>0</v>
      </c>
    </row>
    <row r="66" spans="1:34" s="1" customFormat="1" ht="12.75">
      <c r="A66" s="60" t="s">
        <v>307</v>
      </c>
      <c r="B66" s="60" t="s">
        <v>308</v>
      </c>
      <c r="C66" s="156" t="s">
        <v>284</v>
      </c>
      <c r="D66" s="60" t="s">
        <v>107</v>
      </c>
      <c r="E66" s="60" t="s">
        <v>268</v>
      </c>
      <c r="F66" s="103" t="s">
        <v>307</v>
      </c>
      <c r="G66" s="103" t="s">
        <v>308</v>
      </c>
      <c r="H66" s="103" t="s">
        <v>284</v>
      </c>
      <c r="I66" s="103" t="s">
        <v>107</v>
      </c>
      <c r="J66" s="103" t="s">
        <v>268</v>
      </c>
      <c r="K66" s="25">
        <f t="shared" si="13"/>
        <v>0</v>
      </c>
      <c r="L66" s="25">
        <f t="shared" si="14"/>
        <v>0</v>
      </c>
      <c r="M66" s="25">
        <f t="shared" si="15"/>
        <v>0</v>
      </c>
      <c r="N66" s="25">
        <f t="shared" si="16"/>
        <v>0</v>
      </c>
      <c r="O66" s="60" t="s">
        <v>276</v>
      </c>
      <c r="P66" s="92">
        <v>0</v>
      </c>
      <c r="Q66" s="142">
        <v>0</v>
      </c>
      <c r="R66" s="142">
        <v>0</v>
      </c>
      <c r="S66" s="142">
        <v>0</v>
      </c>
      <c r="T66" s="142">
        <v>0</v>
      </c>
      <c r="U66" s="142">
        <v>0</v>
      </c>
      <c r="V66" s="142">
        <v>0</v>
      </c>
      <c r="W66" s="142">
        <v>0</v>
      </c>
      <c r="X66" s="142">
        <v>0</v>
      </c>
      <c r="Y66" s="142">
        <v>0</v>
      </c>
      <c r="Z66" s="142">
        <v>0</v>
      </c>
      <c r="AA66" s="142">
        <v>0</v>
      </c>
      <c r="AB66" s="142">
        <v>0</v>
      </c>
      <c r="AC66" s="39">
        <f t="shared" si="17"/>
        <v>0</v>
      </c>
      <c r="AD66" s="166"/>
      <c r="AE66" s="140">
        <f>AC66/AE$83*AE$84</f>
        <v>0</v>
      </c>
      <c r="AF66" s="54">
        <f t="shared" si="18"/>
        <v>0</v>
      </c>
      <c r="AH66" s="171">
        <f t="shared" si="19"/>
        <v>0</v>
      </c>
    </row>
    <row r="67" spans="1:34" s="1" customFormat="1" ht="12.75">
      <c r="A67" s="60" t="s">
        <v>307</v>
      </c>
      <c r="B67" s="60" t="s">
        <v>308</v>
      </c>
      <c r="C67" s="156" t="s">
        <v>284</v>
      </c>
      <c r="D67" s="60" t="s">
        <v>107</v>
      </c>
      <c r="E67" s="60" t="s">
        <v>269</v>
      </c>
      <c r="F67" s="103" t="s">
        <v>307</v>
      </c>
      <c r="G67" s="103" t="s">
        <v>308</v>
      </c>
      <c r="H67" s="103" t="s">
        <v>284</v>
      </c>
      <c r="I67" s="103" t="s">
        <v>107</v>
      </c>
      <c r="J67" s="103" t="s">
        <v>269</v>
      </c>
      <c r="K67" s="25">
        <f t="shared" si="13"/>
        <v>0</v>
      </c>
      <c r="L67" s="25">
        <f t="shared" si="14"/>
        <v>0</v>
      </c>
      <c r="M67" s="25">
        <f t="shared" si="15"/>
        <v>0</v>
      </c>
      <c r="N67" s="25">
        <f t="shared" si="16"/>
        <v>0</v>
      </c>
      <c r="O67" s="60" t="s">
        <v>277</v>
      </c>
      <c r="P67" s="92">
        <v>0</v>
      </c>
      <c r="Q67" s="142">
        <v>0</v>
      </c>
      <c r="R67" s="142">
        <v>0</v>
      </c>
      <c r="S67" s="142">
        <v>0</v>
      </c>
      <c r="T67" s="142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0</v>
      </c>
      <c r="AA67" s="142">
        <v>0</v>
      </c>
      <c r="AB67" s="142">
        <v>0</v>
      </c>
      <c r="AC67" s="39">
        <f t="shared" si="17"/>
        <v>0</v>
      </c>
      <c r="AD67" s="166"/>
      <c r="AE67" s="140">
        <f>AC67/AE$83*AE$84</f>
        <v>0</v>
      </c>
      <c r="AF67" s="54">
        <f t="shared" si="18"/>
        <v>0</v>
      </c>
      <c r="AH67" s="171">
        <f t="shared" si="19"/>
        <v>0</v>
      </c>
    </row>
    <row r="68" spans="1:34" s="1" customFormat="1" ht="12.75">
      <c r="A68" s="60" t="s">
        <v>307</v>
      </c>
      <c r="B68" s="60" t="s">
        <v>308</v>
      </c>
      <c r="C68" s="156" t="s">
        <v>284</v>
      </c>
      <c r="D68" s="60" t="s">
        <v>107</v>
      </c>
      <c r="E68" s="60" t="s">
        <v>270</v>
      </c>
      <c r="F68" s="103" t="s">
        <v>307</v>
      </c>
      <c r="G68" s="103" t="s">
        <v>308</v>
      </c>
      <c r="H68" s="103" t="s">
        <v>284</v>
      </c>
      <c r="I68" s="103" t="s">
        <v>107</v>
      </c>
      <c r="J68" s="103" t="s">
        <v>270</v>
      </c>
      <c r="K68" s="25">
        <f t="shared" si="13"/>
        <v>0</v>
      </c>
      <c r="L68" s="25">
        <f t="shared" si="14"/>
        <v>0</v>
      </c>
      <c r="M68" s="25">
        <f t="shared" si="15"/>
        <v>0</v>
      </c>
      <c r="N68" s="25">
        <f t="shared" si="16"/>
        <v>0</v>
      </c>
      <c r="O68" s="60" t="s">
        <v>278</v>
      </c>
      <c r="P68" s="9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2">
        <v>0</v>
      </c>
      <c r="AC68" s="39">
        <f t="shared" si="17"/>
        <v>0</v>
      </c>
      <c r="AD68" s="166"/>
      <c r="AE68" s="140">
        <f>AC68/AE$83*AE$84</f>
        <v>0</v>
      </c>
      <c r="AF68" s="54">
        <f t="shared" si="18"/>
        <v>0</v>
      </c>
      <c r="AH68" s="171">
        <f t="shared" si="19"/>
        <v>0</v>
      </c>
    </row>
    <row r="69" spans="1:34" s="1" customFormat="1" ht="12.75">
      <c r="A69" s="60" t="s">
        <v>307</v>
      </c>
      <c r="B69" s="60" t="s">
        <v>308</v>
      </c>
      <c r="C69" s="156" t="s">
        <v>283</v>
      </c>
      <c r="D69" s="60" t="s">
        <v>357</v>
      </c>
      <c r="E69" s="60" t="s">
        <v>265</v>
      </c>
      <c r="F69" s="103" t="s">
        <v>307</v>
      </c>
      <c r="G69" s="103" t="s">
        <v>308</v>
      </c>
      <c r="H69" s="103" t="s">
        <v>283</v>
      </c>
      <c r="I69" s="103" t="s">
        <v>357</v>
      </c>
      <c r="J69" s="103" t="s">
        <v>265</v>
      </c>
      <c r="K69" s="25">
        <f t="shared" si="13"/>
        <v>0</v>
      </c>
      <c r="L69" s="25">
        <f t="shared" si="14"/>
        <v>0</v>
      </c>
      <c r="M69" s="25">
        <f t="shared" si="15"/>
        <v>0</v>
      </c>
      <c r="N69" s="25">
        <f t="shared" si="16"/>
        <v>0</v>
      </c>
      <c r="O69" s="60" t="s">
        <v>273</v>
      </c>
      <c r="P69" s="92">
        <v>0</v>
      </c>
      <c r="Q69" s="142">
        <v>0</v>
      </c>
      <c r="R69" s="142">
        <v>0</v>
      </c>
      <c r="S69" s="142">
        <v>0</v>
      </c>
      <c r="T69" s="142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142">
        <v>0</v>
      </c>
      <c r="AC69" s="39">
        <f t="shared" si="17"/>
        <v>0</v>
      </c>
      <c r="AD69" s="166"/>
      <c r="AE69" s="140">
        <f>AC69/AE$83*AE$84</f>
        <v>0</v>
      </c>
      <c r="AF69" s="54">
        <f t="shared" si="18"/>
        <v>0</v>
      </c>
      <c r="AH69" s="171">
        <f t="shared" si="19"/>
        <v>0</v>
      </c>
    </row>
    <row r="70" spans="1:34" s="1" customFormat="1" ht="12.75">
      <c r="A70" s="60" t="s">
        <v>307</v>
      </c>
      <c r="B70" s="60" t="s">
        <v>308</v>
      </c>
      <c r="C70" s="156" t="s">
        <v>284</v>
      </c>
      <c r="D70" s="60" t="s">
        <v>357</v>
      </c>
      <c r="E70" s="60" t="s">
        <v>2</v>
      </c>
      <c r="F70" s="103" t="s">
        <v>307</v>
      </c>
      <c r="G70" s="103" t="s">
        <v>308</v>
      </c>
      <c r="H70" s="103" t="s">
        <v>284</v>
      </c>
      <c r="I70" s="103" t="s">
        <v>357</v>
      </c>
      <c r="J70" s="103" t="s">
        <v>2</v>
      </c>
      <c r="K70" s="25">
        <f t="shared" si="13"/>
        <v>0</v>
      </c>
      <c r="L70" s="25">
        <f t="shared" si="14"/>
        <v>0</v>
      </c>
      <c r="M70" s="25">
        <f t="shared" si="15"/>
        <v>0</v>
      </c>
      <c r="N70" s="25">
        <f t="shared" si="16"/>
        <v>0</v>
      </c>
      <c r="O70" s="60" t="s">
        <v>3</v>
      </c>
      <c r="P70" s="92">
        <v>0</v>
      </c>
      <c r="Q70" s="142">
        <v>0</v>
      </c>
      <c r="R70" s="142">
        <v>0</v>
      </c>
      <c r="S70" s="142">
        <v>0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  <c r="AC70" s="39">
        <f t="shared" si="17"/>
        <v>0</v>
      </c>
      <c r="AD70" s="166"/>
      <c r="AE70" s="140">
        <f>AC70/AE$83*AE$84</f>
        <v>0</v>
      </c>
      <c r="AF70" s="54">
        <f t="shared" si="18"/>
        <v>0</v>
      </c>
      <c r="AH70" s="171">
        <f t="shared" si="19"/>
        <v>0</v>
      </c>
    </row>
    <row r="71" spans="1:34" s="1" customFormat="1" ht="12.75">
      <c r="A71" s="60" t="s">
        <v>307</v>
      </c>
      <c r="B71" s="60" t="s">
        <v>308</v>
      </c>
      <c r="C71" s="156" t="s">
        <v>284</v>
      </c>
      <c r="D71" s="60" t="s">
        <v>357</v>
      </c>
      <c r="E71" s="60" t="s">
        <v>268</v>
      </c>
      <c r="F71" s="103" t="s">
        <v>307</v>
      </c>
      <c r="G71" s="103" t="s">
        <v>308</v>
      </c>
      <c r="H71" s="103" t="s">
        <v>284</v>
      </c>
      <c r="I71" s="103" t="s">
        <v>357</v>
      </c>
      <c r="J71" s="103" t="s">
        <v>268</v>
      </c>
      <c r="K71" s="25">
        <f t="shared" si="13"/>
        <v>0</v>
      </c>
      <c r="L71" s="25">
        <f t="shared" si="14"/>
        <v>0</v>
      </c>
      <c r="M71" s="25">
        <f t="shared" si="15"/>
        <v>0</v>
      </c>
      <c r="N71" s="25">
        <f t="shared" si="16"/>
        <v>0</v>
      </c>
      <c r="O71" s="60" t="s">
        <v>276</v>
      </c>
      <c r="P71" s="92">
        <v>0</v>
      </c>
      <c r="Q71" s="142">
        <v>0</v>
      </c>
      <c r="R71" s="142">
        <v>0</v>
      </c>
      <c r="S71" s="142">
        <v>0</v>
      </c>
      <c r="T71" s="142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  <c r="AA71" s="142">
        <v>0</v>
      </c>
      <c r="AB71" s="142">
        <v>0</v>
      </c>
      <c r="AC71" s="39">
        <f t="shared" si="17"/>
        <v>0</v>
      </c>
      <c r="AD71" s="166"/>
      <c r="AE71" s="140">
        <f>AC71/AE$83*AE$84</f>
        <v>0</v>
      </c>
      <c r="AF71" s="54">
        <f t="shared" si="18"/>
        <v>0</v>
      </c>
      <c r="AH71" s="171">
        <f t="shared" si="19"/>
        <v>0</v>
      </c>
    </row>
    <row r="72" spans="1:34" s="1" customFormat="1" ht="12.75">
      <c r="A72" s="60" t="s">
        <v>307</v>
      </c>
      <c r="B72" s="60" t="s">
        <v>308</v>
      </c>
      <c r="C72" s="156" t="s">
        <v>284</v>
      </c>
      <c r="D72" s="60" t="s">
        <v>357</v>
      </c>
      <c r="E72" s="60" t="s">
        <v>269</v>
      </c>
      <c r="F72" s="103" t="s">
        <v>307</v>
      </c>
      <c r="G72" s="103" t="s">
        <v>308</v>
      </c>
      <c r="H72" s="103" t="s">
        <v>284</v>
      </c>
      <c r="I72" s="103" t="s">
        <v>357</v>
      </c>
      <c r="J72" s="103" t="s">
        <v>269</v>
      </c>
      <c r="K72" s="25">
        <f t="shared" si="13"/>
        <v>0</v>
      </c>
      <c r="L72" s="25">
        <f t="shared" si="14"/>
        <v>0</v>
      </c>
      <c r="M72" s="25">
        <f t="shared" si="15"/>
        <v>0</v>
      </c>
      <c r="N72" s="25">
        <f t="shared" si="16"/>
        <v>0</v>
      </c>
      <c r="O72" s="60" t="s">
        <v>277</v>
      </c>
      <c r="P72" s="92">
        <v>0</v>
      </c>
      <c r="Q72" s="142">
        <v>0</v>
      </c>
      <c r="R72" s="142">
        <v>0</v>
      </c>
      <c r="S72" s="142">
        <v>0</v>
      </c>
      <c r="T72" s="142">
        <v>0</v>
      </c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42">
        <v>0</v>
      </c>
      <c r="AA72" s="142">
        <v>0</v>
      </c>
      <c r="AB72" s="142">
        <v>0</v>
      </c>
      <c r="AC72" s="39">
        <f t="shared" si="17"/>
        <v>0</v>
      </c>
      <c r="AD72" s="166"/>
      <c r="AE72" s="140">
        <f>AC72/AE$83*AE$84</f>
        <v>0</v>
      </c>
      <c r="AF72" s="54">
        <f t="shared" si="18"/>
        <v>0</v>
      </c>
      <c r="AH72" s="171">
        <f t="shared" si="19"/>
        <v>0</v>
      </c>
    </row>
    <row r="73" spans="1:34" s="1" customFormat="1" ht="12.75">
      <c r="A73" s="60" t="s">
        <v>307</v>
      </c>
      <c r="B73" s="60" t="s">
        <v>308</v>
      </c>
      <c r="C73" s="156" t="s">
        <v>283</v>
      </c>
      <c r="D73" s="60" t="s">
        <v>358</v>
      </c>
      <c r="E73" s="60" t="s">
        <v>265</v>
      </c>
      <c r="F73" s="103" t="s">
        <v>307</v>
      </c>
      <c r="G73" s="103" t="s">
        <v>308</v>
      </c>
      <c r="H73" s="103" t="s">
        <v>283</v>
      </c>
      <c r="I73" s="103" t="s">
        <v>358</v>
      </c>
      <c r="J73" s="103" t="s">
        <v>265</v>
      </c>
      <c r="K73" s="25">
        <f t="shared" si="13"/>
        <v>0</v>
      </c>
      <c r="L73" s="25">
        <f t="shared" si="14"/>
        <v>0</v>
      </c>
      <c r="M73" s="25">
        <f t="shared" si="15"/>
        <v>0</v>
      </c>
      <c r="N73" s="25">
        <f t="shared" si="16"/>
        <v>0</v>
      </c>
      <c r="O73" s="60" t="s">
        <v>273</v>
      </c>
      <c r="P73" s="92">
        <v>0</v>
      </c>
      <c r="Q73" s="142">
        <v>0</v>
      </c>
      <c r="R73" s="142">
        <v>0</v>
      </c>
      <c r="S73" s="142">
        <v>0</v>
      </c>
      <c r="T73" s="142">
        <v>0</v>
      </c>
      <c r="U73" s="142">
        <v>0</v>
      </c>
      <c r="V73" s="142">
        <v>0</v>
      </c>
      <c r="W73" s="142">
        <v>0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  <c r="AC73" s="39">
        <f t="shared" si="17"/>
        <v>0</v>
      </c>
      <c r="AD73" s="166"/>
      <c r="AE73" s="140">
        <f>AC73/AE$83*AE$84</f>
        <v>0</v>
      </c>
      <c r="AF73" s="54">
        <f t="shared" si="18"/>
        <v>0</v>
      </c>
      <c r="AH73" s="171">
        <f t="shared" si="19"/>
        <v>0</v>
      </c>
    </row>
    <row r="74" spans="1:34" s="1" customFormat="1" ht="12.75">
      <c r="A74" s="60" t="s">
        <v>307</v>
      </c>
      <c r="B74" s="60" t="s">
        <v>308</v>
      </c>
      <c r="C74" s="156" t="s">
        <v>284</v>
      </c>
      <c r="D74" s="60" t="s">
        <v>358</v>
      </c>
      <c r="E74" s="60" t="s">
        <v>2</v>
      </c>
      <c r="F74" s="103" t="s">
        <v>307</v>
      </c>
      <c r="G74" s="103" t="s">
        <v>308</v>
      </c>
      <c r="H74" s="103" t="s">
        <v>284</v>
      </c>
      <c r="I74" s="103" t="s">
        <v>358</v>
      </c>
      <c r="J74" s="103" t="s">
        <v>2</v>
      </c>
      <c r="K74" s="25">
        <f t="shared" si="13"/>
        <v>0</v>
      </c>
      <c r="L74" s="25">
        <f t="shared" si="14"/>
        <v>0</v>
      </c>
      <c r="M74" s="25">
        <f t="shared" si="15"/>
        <v>0</v>
      </c>
      <c r="N74" s="25">
        <f t="shared" si="16"/>
        <v>0</v>
      </c>
      <c r="O74" s="60" t="s">
        <v>3</v>
      </c>
      <c r="P74" s="92">
        <v>0</v>
      </c>
      <c r="Q74" s="142">
        <v>0</v>
      </c>
      <c r="R74" s="142">
        <v>0</v>
      </c>
      <c r="S74" s="142">
        <v>0</v>
      </c>
      <c r="T74" s="142">
        <v>0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  <c r="Z74" s="142">
        <v>0</v>
      </c>
      <c r="AA74" s="142">
        <v>0</v>
      </c>
      <c r="AB74" s="142">
        <v>0</v>
      </c>
      <c r="AC74" s="39">
        <f t="shared" si="17"/>
        <v>0</v>
      </c>
      <c r="AD74" s="166"/>
      <c r="AE74" s="140">
        <f>AC74/AE$83*AE$84</f>
        <v>0</v>
      </c>
      <c r="AF74" s="54">
        <f t="shared" si="18"/>
        <v>0</v>
      </c>
      <c r="AH74" s="171">
        <f t="shared" si="19"/>
        <v>0</v>
      </c>
    </row>
    <row r="75" spans="1:34" s="1" customFormat="1" ht="12.75">
      <c r="A75" s="60" t="s">
        <v>307</v>
      </c>
      <c r="B75" s="60" t="s">
        <v>308</v>
      </c>
      <c r="C75" s="156" t="s">
        <v>284</v>
      </c>
      <c r="D75" s="60" t="s">
        <v>358</v>
      </c>
      <c r="E75" s="60" t="s">
        <v>268</v>
      </c>
      <c r="F75" s="103" t="s">
        <v>307</v>
      </c>
      <c r="G75" s="103" t="s">
        <v>308</v>
      </c>
      <c r="H75" s="103" t="s">
        <v>284</v>
      </c>
      <c r="I75" s="103" t="s">
        <v>358</v>
      </c>
      <c r="J75" s="103" t="s">
        <v>268</v>
      </c>
      <c r="K75" s="25">
        <f t="shared" si="13"/>
        <v>0</v>
      </c>
      <c r="L75" s="25">
        <f t="shared" si="14"/>
        <v>0</v>
      </c>
      <c r="M75" s="25">
        <f t="shared" si="15"/>
        <v>0</v>
      </c>
      <c r="N75" s="25">
        <f t="shared" si="16"/>
        <v>0</v>
      </c>
      <c r="O75" s="60" t="s">
        <v>276</v>
      </c>
      <c r="P75" s="9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39">
        <f t="shared" si="17"/>
        <v>0</v>
      </c>
      <c r="AD75" s="166"/>
      <c r="AE75" s="140">
        <f>AC75/AE$83*AE$84</f>
        <v>0</v>
      </c>
      <c r="AF75" s="54">
        <f t="shared" si="18"/>
        <v>0</v>
      </c>
      <c r="AH75" s="171">
        <f t="shared" si="19"/>
        <v>0</v>
      </c>
    </row>
    <row r="76" spans="1:34" s="1" customFormat="1" ht="12.75">
      <c r="A76" s="60" t="s">
        <v>307</v>
      </c>
      <c r="B76" s="60" t="s">
        <v>308</v>
      </c>
      <c r="C76" s="156" t="s">
        <v>284</v>
      </c>
      <c r="D76" s="60" t="s">
        <v>358</v>
      </c>
      <c r="E76" s="60" t="s">
        <v>269</v>
      </c>
      <c r="F76" s="103" t="s">
        <v>307</v>
      </c>
      <c r="G76" s="103" t="s">
        <v>308</v>
      </c>
      <c r="H76" s="103" t="s">
        <v>284</v>
      </c>
      <c r="I76" s="103" t="s">
        <v>358</v>
      </c>
      <c r="J76" s="103" t="s">
        <v>269</v>
      </c>
      <c r="K76" s="25">
        <f t="shared" si="13"/>
        <v>0</v>
      </c>
      <c r="L76" s="25">
        <f t="shared" si="14"/>
        <v>0</v>
      </c>
      <c r="M76" s="25">
        <f t="shared" si="15"/>
        <v>0</v>
      </c>
      <c r="N76" s="25">
        <f t="shared" si="16"/>
        <v>0</v>
      </c>
      <c r="O76" s="60" t="s">
        <v>277</v>
      </c>
      <c r="P76" s="9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39">
        <f t="shared" si="17"/>
        <v>0</v>
      </c>
      <c r="AD76" s="166"/>
      <c r="AE76" s="140">
        <f>AC76/AE$83*AE$84</f>
        <v>0</v>
      </c>
      <c r="AF76" s="54">
        <f t="shared" si="18"/>
        <v>0</v>
      </c>
      <c r="AH76" s="171">
        <f t="shared" si="19"/>
        <v>0</v>
      </c>
    </row>
    <row r="77" spans="1:34" s="1" customFormat="1" ht="12.75">
      <c r="A77" s="60" t="s">
        <v>307</v>
      </c>
      <c r="B77" s="60" t="s">
        <v>308</v>
      </c>
      <c r="C77" s="156" t="s">
        <v>283</v>
      </c>
      <c r="D77" s="60" t="s">
        <v>361</v>
      </c>
      <c r="E77" s="60" t="s">
        <v>265</v>
      </c>
      <c r="F77" s="103" t="s">
        <v>307</v>
      </c>
      <c r="G77" s="103" t="s">
        <v>308</v>
      </c>
      <c r="H77" s="103" t="s">
        <v>283</v>
      </c>
      <c r="I77" s="103" t="s">
        <v>361</v>
      </c>
      <c r="J77" s="103" t="s">
        <v>265</v>
      </c>
      <c r="K77" s="25">
        <f t="shared" si="13"/>
        <v>0</v>
      </c>
      <c r="L77" s="25">
        <f t="shared" si="14"/>
        <v>0</v>
      </c>
      <c r="M77" s="25">
        <f t="shared" si="15"/>
        <v>0</v>
      </c>
      <c r="N77" s="25">
        <f t="shared" si="16"/>
        <v>0</v>
      </c>
      <c r="O77" s="60" t="s">
        <v>273</v>
      </c>
      <c r="P77" s="9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39">
        <f t="shared" si="17"/>
        <v>0</v>
      </c>
      <c r="AD77" s="166"/>
      <c r="AE77" s="140">
        <f>AC77/AE$83*AE$84</f>
        <v>0</v>
      </c>
      <c r="AF77" s="54">
        <f t="shared" si="18"/>
        <v>0</v>
      </c>
      <c r="AH77" s="171">
        <f t="shared" si="19"/>
        <v>0</v>
      </c>
    </row>
    <row r="78" spans="1:34" s="1" customFormat="1" ht="12.75">
      <c r="A78" s="60" t="s">
        <v>307</v>
      </c>
      <c r="B78" s="60" t="s">
        <v>308</v>
      </c>
      <c r="C78" s="156" t="s">
        <v>284</v>
      </c>
      <c r="D78" s="60" t="s">
        <v>361</v>
      </c>
      <c r="E78" s="60" t="s">
        <v>2</v>
      </c>
      <c r="F78" s="103" t="s">
        <v>307</v>
      </c>
      <c r="G78" s="103" t="s">
        <v>308</v>
      </c>
      <c r="H78" s="103" t="s">
        <v>284</v>
      </c>
      <c r="I78" s="103" t="s">
        <v>361</v>
      </c>
      <c r="J78" s="103" t="s">
        <v>2</v>
      </c>
      <c r="K78" s="25">
        <f t="shared" si="13"/>
        <v>0</v>
      </c>
      <c r="L78" s="25">
        <f t="shared" si="14"/>
        <v>0</v>
      </c>
      <c r="M78" s="25">
        <f t="shared" si="15"/>
        <v>0</v>
      </c>
      <c r="N78" s="25">
        <f t="shared" si="16"/>
        <v>0</v>
      </c>
      <c r="O78" s="60" t="s">
        <v>3</v>
      </c>
      <c r="P78" s="92">
        <v>0</v>
      </c>
      <c r="Q78" s="142">
        <v>0</v>
      </c>
      <c r="R78" s="142">
        <v>0</v>
      </c>
      <c r="S78" s="142">
        <v>0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  <c r="AC78" s="39">
        <f t="shared" si="17"/>
        <v>0</v>
      </c>
      <c r="AD78" s="166"/>
      <c r="AE78" s="140">
        <f>AC78/AE$83*AE$84</f>
        <v>0</v>
      </c>
      <c r="AF78" s="54">
        <f t="shared" si="18"/>
        <v>0</v>
      </c>
      <c r="AH78" s="171">
        <f t="shared" si="19"/>
        <v>0</v>
      </c>
    </row>
    <row r="79" spans="1:34" s="1" customFormat="1" ht="12.75">
      <c r="A79" s="60" t="s">
        <v>307</v>
      </c>
      <c r="B79" s="60" t="s">
        <v>308</v>
      </c>
      <c r="C79" s="156" t="s">
        <v>284</v>
      </c>
      <c r="D79" s="60" t="s">
        <v>361</v>
      </c>
      <c r="E79" s="60" t="s">
        <v>268</v>
      </c>
      <c r="F79" s="103" t="s">
        <v>307</v>
      </c>
      <c r="G79" s="103" t="s">
        <v>308</v>
      </c>
      <c r="H79" s="103" t="s">
        <v>284</v>
      </c>
      <c r="I79" s="103" t="s">
        <v>361</v>
      </c>
      <c r="J79" s="103" t="s">
        <v>268</v>
      </c>
      <c r="K79" s="25">
        <f t="shared" si="13"/>
        <v>0</v>
      </c>
      <c r="L79" s="25">
        <f t="shared" si="14"/>
        <v>0</v>
      </c>
      <c r="M79" s="25">
        <f t="shared" si="15"/>
        <v>0</v>
      </c>
      <c r="N79" s="25">
        <f t="shared" si="16"/>
        <v>0</v>
      </c>
      <c r="O79" s="60" t="s">
        <v>276</v>
      </c>
      <c r="P79" s="92">
        <v>0</v>
      </c>
      <c r="Q79" s="142">
        <v>0</v>
      </c>
      <c r="R79" s="142">
        <v>0</v>
      </c>
      <c r="S79" s="142">
        <v>0</v>
      </c>
      <c r="T79" s="142">
        <v>0</v>
      </c>
      <c r="U79" s="142">
        <v>0</v>
      </c>
      <c r="V79" s="142">
        <v>0</v>
      </c>
      <c r="W79" s="142">
        <v>0</v>
      </c>
      <c r="X79" s="142">
        <v>0</v>
      </c>
      <c r="Y79" s="142">
        <v>0</v>
      </c>
      <c r="Z79" s="142">
        <v>0</v>
      </c>
      <c r="AA79" s="142">
        <v>0</v>
      </c>
      <c r="AB79" s="142">
        <v>0</v>
      </c>
      <c r="AC79" s="39">
        <f t="shared" si="17"/>
        <v>0</v>
      </c>
      <c r="AD79" s="166"/>
      <c r="AE79" s="140">
        <f>AC79/AE$83*AE$84</f>
        <v>0</v>
      </c>
      <c r="AF79" s="54">
        <f t="shared" si="18"/>
        <v>0</v>
      </c>
      <c r="AH79" s="171">
        <f t="shared" si="19"/>
        <v>0</v>
      </c>
    </row>
    <row r="80" spans="1:34" s="1" customFormat="1" ht="12.75">
      <c r="A80" s="60" t="s">
        <v>307</v>
      </c>
      <c r="B80" s="60" t="s">
        <v>308</v>
      </c>
      <c r="C80" s="156" t="s">
        <v>284</v>
      </c>
      <c r="D80" s="60" t="s">
        <v>361</v>
      </c>
      <c r="E80" s="60" t="s">
        <v>269</v>
      </c>
      <c r="F80" s="103" t="s">
        <v>307</v>
      </c>
      <c r="G80" s="103" t="s">
        <v>308</v>
      </c>
      <c r="H80" s="103" t="s">
        <v>284</v>
      </c>
      <c r="I80" s="103" t="s">
        <v>361</v>
      </c>
      <c r="J80" s="103" t="s">
        <v>269</v>
      </c>
      <c r="K80" s="25">
        <f>IF(A80=F80,0,"Fehler")</f>
        <v>0</v>
      </c>
      <c r="L80" s="25">
        <f>IF(B80=G80,0,"Fehler")</f>
        <v>0</v>
      </c>
      <c r="M80" s="25">
        <f>IF(D80=I80,0,"Fehler")</f>
        <v>0</v>
      </c>
      <c r="N80" s="25">
        <f t="shared" si="7"/>
        <v>0</v>
      </c>
      <c r="O80" s="60" t="s">
        <v>277</v>
      </c>
      <c r="P80" s="92">
        <v>0</v>
      </c>
      <c r="Q80" s="142">
        <v>0</v>
      </c>
      <c r="R80" s="142">
        <v>0</v>
      </c>
      <c r="S80" s="142">
        <v>0</v>
      </c>
      <c r="T80" s="142">
        <v>0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  <c r="Z80" s="142">
        <v>0</v>
      </c>
      <c r="AA80" s="142">
        <v>0</v>
      </c>
      <c r="AB80" s="142">
        <v>0</v>
      </c>
      <c r="AC80" s="39">
        <f t="shared" si="8"/>
        <v>0</v>
      </c>
      <c r="AD80" s="166"/>
      <c r="AE80" s="140">
        <f>AC80/AE$83*AE$84</f>
        <v>0</v>
      </c>
      <c r="AF80" s="54">
        <f t="shared" si="9"/>
        <v>0</v>
      </c>
      <c r="AH80" s="171">
        <f>IF(AG80&gt;0,AG80,AC80+AE80+AF80)</f>
        <v>0</v>
      </c>
    </row>
    <row r="81" spans="1:30" s="1" customFormat="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4"/>
      <c r="L81" s="4"/>
      <c r="M81" s="4"/>
      <c r="N81" s="4"/>
      <c r="O81" s="60"/>
      <c r="P81" s="92"/>
      <c r="Q81" s="61"/>
      <c r="R81" s="61"/>
      <c r="S81" s="61"/>
      <c r="T81" s="91"/>
      <c r="U81" s="91"/>
      <c r="V81" s="91"/>
      <c r="W81" s="58"/>
      <c r="X81" s="91"/>
      <c r="Y81" s="91"/>
      <c r="Z81" s="91"/>
      <c r="AA81" s="91"/>
      <c r="AB81" s="91"/>
      <c r="AC81" s="39"/>
      <c r="AD81" s="166"/>
    </row>
    <row r="82" spans="6:34" ht="12.75">
      <c r="F82" s="101"/>
      <c r="G82" s="20"/>
      <c r="H82" s="20"/>
      <c r="I82" s="20"/>
      <c r="J82" s="20"/>
      <c r="K82" s="4">
        <f>SUM(K3:K81)</f>
        <v>0</v>
      </c>
      <c r="L82" s="4">
        <f>SUM(L3:L81)</f>
        <v>0</v>
      </c>
      <c r="M82" s="4">
        <f>SUM(M3:M81)</f>
        <v>0</v>
      </c>
      <c r="N82" s="4">
        <f>SUM(N3:N81)</f>
        <v>0</v>
      </c>
      <c r="P82" s="77">
        <f>SUM(P3:P80)</f>
        <v>0</v>
      </c>
      <c r="Q82" s="77">
        <f>SUM(Q3:Q80)</f>
        <v>7522.280000000001</v>
      </c>
      <c r="R82" s="77">
        <f>SUM(R3:R80)</f>
        <v>0</v>
      </c>
      <c r="S82" s="77">
        <f>SUM(S3:S80)</f>
        <v>0</v>
      </c>
      <c r="T82" s="77">
        <f>SUM(T3:T80)</f>
        <v>1107.62</v>
      </c>
      <c r="U82" s="77">
        <f>SUM(U3:U80)</f>
        <v>307.84</v>
      </c>
      <c r="V82" s="77">
        <f>SUM(V3:V80)</f>
        <v>0</v>
      </c>
      <c r="W82" s="77">
        <f>SUM(W3:W80)</f>
        <v>0</v>
      </c>
      <c r="X82" s="77">
        <f>SUM(X3:X80)</f>
        <v>2750.04</v>
      </c>
      <c r="Y82" s="77">
        <f>SUM(Y3:Y80)</f>
        <v>0</v>
      </c>
      <c r="Z82" s="77">
        <f>SUM(Z3:Z80)</f>
        <v>0</v>
      </c>
      <c r="AA82" s="77">
        <f>SUM(AA3:AA80)</f>
        <v>0</v>
      </c>
      <c r="AB82" s="77">
        <f>SUM(AB3:AB80)</f>
        <v>0</v>
      </c>
      <c r="AC82" s="77">
        <f>SUM(AC3:AC80)</f>
        <v>11687.779999999999</v>
      </c>
      <c r="AD82" s="167"/>
      <c r="AH82" s="77">
        <f>SUM(AH3:AH80)</f>
        <v>3895.926666666668</v>
      </c>
    </row>
    <row r="83" spans="31:32" ht="12.75">
      <c r="AE83" s="213">
        <v>9</v>
      </c>
      <c r="AF83" s="13" t="s">
        <v>423</v>
      </c>
    </row>
    <row r="84" spans="15:32" ht="12.75">
      <c r="O84" s="6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168"/>
      <c r="AE84" s="213">
        <v>3</v>
      </c>
      <c r="AF84" s="13" t="s">
        <v>424</v>
      </c>
    </row>
    <row r="85" spans="4:30" ht="12.75">
      <c r="D85" s="60"/>
      <c r="O85" s="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168"/>
    </row>
    <row r="86" ht="12.75">
      <c r="D86" s="60"/>
    </row>
    <row r="87" ht="12.75">
      <c r="D87" s="60"/>
    </row>
    <row r="88" spans="4:30" ht="12.75">
      <c r="D88" s="60"/>
      <c r="F88" s="182"/>
      <c r="G88" s="181"/>
      <c r="H88" s="6"/>
      <c r="I88" s="6"/>
      <c r="J88" s="6"/>
      <c r="K88" s="6"/>
      <c r="L88" s="6"/>
      <c r="M88" s="6"/>
      <c r="N88" s="6"/>
      <c r="O88" s="6"/>
      <c r="S88" s="6"/>
      <c r="T88" s="6"/>
      <c r="U88" s="6"/>
      <c r="V88" s="6"/>
      <c r="W88" s="6"/>
      <c r="X88" s="6"/>
      <c r="Y88" s="6"/>
      <c r="AB88" s="6"/>
      <c r="AC88" s="6"/>
      <c r="AD88" s="166"/>
    </row>
    <row r="89" spans="4:30" ht="12.75">
      <c r="D89" s="60"/>
      <c r="F89" s="1"/>
      <c r="G89" s="181"/>
      <c r="H89" s="6"/>
      <c r="I89" s="6"/>
      <c r="J89" s="6"/>
      <c r="K89" s="6"/>
      <c r="L89" s="6"/>
      <c r="M89" s="6"/>
      <c r="N89" s="6"/>
      <c r="O89" s="6"/>
      <c r="S89" s="6"/>
      <c r="T89" s="6"/>
      <c r="U89" s="6"/>
      <c r="V89" s="6"/>
      <c r="W89" s="6"/>
      <c r="X89" s="6"/>
      <c r="Y89" s="6"/>
      <c r="AB89" s="6"/>
      <c r="AC89" s="6"/>
      <c r="AD89" s="166"/>
    </row>
    <row r="90" spans="4:30" ht="12.75">
      <c r="D90" s="60"/>
      <c r="F90" s="1"/>
      <c r="G90" s="181"/>
      <c r="H90" s="6"/>
      <c r="I90" s="6"/>
      <c r="J90" s="6"/>
      <c r="K90" s="6"/>
      <c r="L90" s="6"/>
      <c r="M90" s="6"/>
      <c r="N90" s="6"/>
      <c r="O90" s="6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168"/>
    </row>
    <row r="91" spans="4:30" ht="12.75">
      <c r="D91" s="60"/>
      <c r="F91" s="1"/>
      <c r="G91" s="181"/>
      <c r="H91" s="6"/>
      <c r="I91" s="6"/>
      <c r="J91" s="6"/>
      <c r="K91" s="6"/>
      <c r="L91" s="6"/>
      <c r="M91" s="6"/>
      <c r="N91" s="6"/>
      <c r="O91" s="6"/>
      <c r="S91" s="6"/>
      <c r="T91" s="6"/>
      <c r="U91" s="6"/>
      <c r="V91" s="6"/>
      <c r="W91" s="6"/>
      <c r="X91" s="6"/>
      <c r="Y91" s="6"/>
      <c r="AB91" s="6"/>
      <c r="AC91" s="6"/>
      <c r="AD91" s="166"/>
    </row>
    <row r="92" spans="4:30" ht="12.75">
      <c r="D92" s="60"/>
      <c r="F92" s="182"/>
      <c r="G92" s="181"/>
      <c r="H92" s="6"/>
      <c r="I92" s="6"/>
      <c r="J92" s="6"/>
      <c r="K92" s="6"/>
      <c r="L92" s="6"/>
      <c r="M92" s="6"/>
      <c r="N92" s="6"/>
      <c r="O92" s="6"/>
      <c r="S92" s="6"/>
      <c r="T92" s="6"/>
      <c r="U92" s="6"/>
      <c r="V92" s="6"/>
      <c r="W92" s="6"/>
      <c r="X92" s="6"/>
      <c r="Y92" s="6"/>
      <c r="AB92" s="6"/>
      <c r="AC92" s="6"/>
      <c r="AD92" s="166"/>
    </row>
    <row r="93" spans="4:30" ht="12.75">
      <c r="D93" s="60"/>
      <c r="F93" s="1"/>
      <c r="G93" s="181"/>
      <c r="H93" s="6"/>
      <c r="I93" s="6"/>
      <c r="J93" s="6"/>
      <c r="K93" s="6"/>
      <c r="L93" s="6"/>
      <c r="M93" s="6"/>
      <c r="N93" s="6"/>
      <c r="O93" s="6"/>
      <c r="S93" s="6"/>
      <c r="T93" s="6"/>
      <c r="U93" s="6"/>
      <c r="V93" s="6"/>
      <c r="W93" s="6"/>
      <c r="X93" s="6"/>
      <c r="Y93" s="6"/>
      <c r="AB93" s="6"/>
      <c r="AC93" s="6"/>
      <c r="AD93" s="166"/>
    </row>
    <row r="94" spans="4:30" ht="12.75">
      <c r="D94" s="60"/>
      <c r="F94" s="1"/>
      <c r="G94" s="181"/>
      <c r="H94" s="6"/>
      <c r="I94" s="6"/>
      <c r="J94" s="6"/>
      <c r="K94" s="6"/>
      <c r="L94" s="6"/>
      <c r="M94" s="6"/>
      <c r="N94" s="6"/>
      <c r="O94" s="6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168"/>
    </row>
    <row r="95" spans="4:30" ht="12.75">
      <c r="D95" s="60"/>
      <c r="F95" s="1"/>
      <c r="G95" s="181"/>
      <c r="H95" s="6"/>
      <c r="I95" s="6"/>
      <c r="J95" s="6"/>
      <c r="K95" s="6"/>
      <c r="L95" s="6"/>
      <c r="M95" s="6"/>
      <c r="N95" s="6"/>
      <c r="O95" s="6"/>
      <c r="S95" s="6"/>
      <c r="T95" s="6"/>
      <c r="U95" s="6"/>
      <c r="V95" s="6"/>
      <c r="W95" s="6"/>
      <c r="X95" s="6"/>
      <c r="Y95" s="6"/>
      <c r="AB95" s="6"/>
      <c r="AC95" s="6"/>
      <c r="AD95" s="166"/>
    </row>
    <row r="96" spans="4:30" ht="12.75">
      <c r="D96" s="60"/>
      <c r="F96" s="182"/>
      <c r="G96" s="181"/>
      <c r="H96" s="6"/>
      <c r="I96" s="6"/>
      <c r="J96" s="6"/>
      <c r="K96" s="6"/>
      <c r="L96" s="6"/>
      <c r="M96" s="6"/>
      <c r="N96" s="6"/>
      <c r="O96" s="6"/>
      <c r="S96" s="6"/>
      <c r="T96" s="6"/>
      <c r="U96" s="6"/>
      <c r="V96" s="6"/>
      <c r="W96" s="6"/>
      <c r="X96" s="6"/>
      <c r="Y96" s="6"/>
      <c r="AB96" s="6"/>
      <c r="AC96" s="6"/>
      <c r="AD96" s="166"/>
    </row>
    <row r="97" spans="4:30" ht="12.75">
      <c r="D97" s="60"/>
      <c r="F97" s="1"/>
      <c r="G97" s="181"/>
      <c r="H97" s="6"/>
      <c r="I97" s="6"/>
      <c r="J97" s="6"/>
      <c r="K97" s="6"/>
      <c r="L97" s="6"/>
      <c r="M97" s="6"/>
      <c r="N97" s="6"/>
      <c r="O97" s="6"/>
      <c r="S97" s="6"/>
      <c r="T97" s="6"/>
      <c r="U97" s="6"/>
      <c r="V97" s="6"/>
      <c r="W97" s="6"/>
      <c r="X97" s="6"/>
      <c r="Y97" s="6"/>
      <c r="AB97" s="6"/>
      <c r="AC97" s="6"/>
      <c r="AD97" s="166"/>
    </row>
    <row r="98" spans="4:30" ht="12.75">
      <c r="D98" s="60"/>
      <c r="F98" s="1"/>
      <c r="G98" s="181"/>
      <c r="H98" s="6"/>
      <c r="I98" s="6"/>
      <c r="J98" s="6"/>
      <c r="K98" s="6"/>
      <c r="L98" s="6"/>
      <c r="M98" s="6"/>
      <c r="N98" s="6"/>
      <c r="O98" s="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168"/>
    </row>
    <row r="99" spans="4:30" ht="12.75">
      <c r="D99" s="60"/>
      <c r="F99" s="1"/>
      <c r="G99" s="181"/>
      <c r="H99" s="6"/>
      <c r="I99" s="6"/>
      <c r="J99" s="6"/>
      <c r="K99" s="6"/>
      <c r="L99" s="6"/>
      <c r="M99" s="6"/>
      <c r="N99" s="6"/>
      <c r="O99" s="6"/>
      <c r="S99" s="6"/>
      <c r="T99" s="6"/>
      <c r="U99" s="6"/>
      <c r="V99" s="6"/>
      <c r="W99" s="6"/>
      <c r="X99" s="6"/>
      <c r="Y99" s="6"/>
      <c r="AB99" s="6"/>
      <c r="AC99" s="6"/>
      <c r="AD99" s="166"/>
    </row>
    <row r="100" spans="4:30" ht="12.75">
      <c r="D100" s="60"/>
      <c r="F100" s="182"/>
      <c r="G100" s="181"/>
      <c r="H100" s="6"/>
      <c r="I100" s="6"/>
      <c r="J100" s="6"/>
      <c r="K100" s="6"/>
      <c r="L100" s="6"/>
      <c r="M100" s="6"/>
      <c r="N100" s="6"/>
      <c r="O100" s="6"/>
      <c r="S100" s="6"/>
      <c r="T100" s="6"/>
      <c r="U100" s="6"/>
      <c r="V100" s="6"/>
      <c r="W100" s="6"/>
      <c r="X100" s="6"/>
      <c r="Y100" s="6"/>
      <c r="AB100" s="6"/>
      <c r="AC100" s="6"/>
      <c r="AD100" s="166"/>
    </row>
    <row r="101" spans="4:30" ht="12.75">
      <c r="D101" s="60"/>
      <c r="F101" s="1"/>
      <c r="G101" s="181"/>
      <c r="H101" s="6"/>
      <c r="I101" s="6"/>
      <c r="J101" s="6"/>
      <c r="K101" s="6"/>
      <c r="L101" s="6"/>
      <c r="M101" s="6"/>
      <c r="N101" s="6"/>
      <c r="O101" s="6"/>
      <c r="S101" s="6"/>
      <c r="T101" s="6"/>
      <c r="U101" s="6"/>
      <c r="V101" s="6"/>
      <c r="W101" s="6"/>
      <c r="X101" s="6"/>
      <c r="Y101" s="6"/>
      <c r="AB101" s="6"/>
      <c r="AC101" s="6"/>
      <c r="AD101" s="166"/>
    </row>
    <row r="102" spans="4:30" ht="12.75">
      <c r="D102" s="60"/>
      <c r="F102" s="1"/>
      <c r="G102" s="181"/>
      <c r="H102" s="6"/>
      <c r="I102" s="6"/>
      <c r="J102" s="6"/>
      <c r="K102" s="6"/>
      <c r="L102" s="6"/>
      <c r="M102" s="6"/>
      <c r="N102" s="6"/>
      <c r="O102" s="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168"/>
    </row>
    <row r="103" spans="4:30" ht="12.75">
      <c r="D103" s="60"/>
      <c r="F103" s="1"/>
      <c r="G103" s="181"/>
      <c r="H103" s="6"/>
      <c r="I103" s="6"/>
      <c r="J103" s="6"/>
      <c r="K103" s="6"/>
      <c r="L103" s="6"/>
      <c r="M103" s="6"/>
      <c r="N103" s="6"/>
      <c r="O103" s="6"/>
      <c r="S103" s="6"/>
      <c r="T103" s="6"/>
      <c r="U103" s="6"/>
      <c r="V103" s="6"/>
      <c r="W103" s="6"/>
      <c r="X103" s="6"/>
      <c r="Y103" s="6"/>
      <c r="AB103" s="6"/>
      <c r="AC103" s="6"/>
      <c r="AD103" s="166"/>
    </row>
    <row r="104" spans="4:30" ht="12.75">
      <c r="D104" s="60"/>
      <c r="F104" s="182"/>
      <c r="G104" s="181"/>
      <c r="H104" s="6"/>
      <c r="I104" s="6"/>
      <c r="J104" s="6"/>
      <c r="K104" s="6"/>
      <c r="L104" s="6"/>
      <c r="M104" s="6"/>
      <c r="N104" s="6"/>
      <c r="O104" s="6"/>
      <c r="S104" s="6"/>
      <c r="T104" s="6"/>
      <c r="U104" s="6"/>
      <c r="V104" s="6"/>
      <c r="W104" s="6"/>
      <c r="X104" s="6"/>
      <c r="Y104" s="6"/>
      <c r="AB104" s="6"/>
      <c r="AC104" s="6"/>
      <c r="AD104" s="166"/>
    </row>
    <row r="105" spans="4:30" ht="12.75">
      <c r="D105" s="60"/>
      <c r="F105" s="1"/>
      <c r="G105" s="181"/>
      <c r="H105" s="6"/>
      <c r="I105" s="6"/>
      <c r="J105" s="6"/>
      <c r="K105" s="6"/>
      <c r="L105" s="6"/>
      <c r="M105" s="6"/>
      <c r="N105" s="6"/>
      <c r="O105" s="6"/>
      <c r="S105" s="6"/>
      <c r="T105" s="6"/>
      <c r="U105" s="6"/>
      <c r="V105" s="6"/>
      <c r="W105" s="6"/>
      <c r="X105" s="6"/>
      <c r="Y105" s="6"/>
      <c r="AB105" s="6"/>
      <c r="AC105" s="6"/>
      <c r="AD105" s="166"/>
    </row>
    <row r="106" spans="4:30" ht="12.75">
      <c r="D106" s="60"/>
      <c r="F106" s="1"/>
      <c r="G106" s="181"/>
      <c r="H106" s="6"/>
      <c r="I106" s="6"/>
      <c r="J106" s="6"/>
      <c r="K106" s="6"/>
      <c r="L106" s="6"/>
      <c r="M106" s="6"/>
      <c r="N106" s="6"/>
      <c r="O106" s="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168"/>
    </row>
    <row r="107" spans="4:30" ht="12.75">
      <c r="D107" s="60"/>
      <c r="S107" s="6"/>
      <c r="T107" s="6"/>
      <c r="U107" s="6"/>
      <c r="V107" s="6"/>
      <c r="W107" s="6"/>
      <c r="X107" s="6"/>
      <c r="Y107" s="6"/>
      <c r="AB107" s="6"/>
      <c r="AC107" s="6"/>
      <c r="AD107" s="166"/>
    </row>
    <row r="108" ht="12.75">
      <c r="D108" s="60"/>
    </row>
    <row r="109" ht="12.75">
      <c r="D109" s="60"/>
    </row>
    <row r="110" ht="12.75">
      <c r="D110" s="60"/>
    </row>
    <row r="111" ht="12.75">
      <c r="D111" s="60"/>
    </row>
    <row r="112" ht="12.75">
      <c r="D112" s="60"/>
    </row>
    <row r="113" ht="12.75">
      <c r="D113" s="60"/>
    </row>
    <row r="114" ht="12.75">
      <c r="D114" s="60"/>
    </row>
    <row r="115" ht="12.75">
      <c r="D115" s="60"/>
    </row>
    <row r="116" ht="12.75">
      <c r="D116" s="60"/>
    </row>
    <row r="117" ht="12.75">
      <c r="D117" s="60"/>
    </row>
    <row r="118" ht="12.75">
      <c r="D118" s="60"/>
    </row>
    <row r="119" ht="12.75">
      <c r="D119" s="60"/>
    </row>
    <row r="120" ht="12.75">
      <c r="D120" s="60"/>
    </row>
    <row r="121" ht="12.75">
      <c r="D121" s="60"/>
    </row>
    <row r="122" ht="12.75">
      <c r="D122" s="60"/>
    </row>
    <row r="123" ht="12.75">
      <c r="D123" s="60"/>
    </row>
    <row r="124" ht="12.75">
      <c r="D124" s="60"/>
    </row>
    <row r="125" ht="12.75">
      <c r="D125" s="60"/>
    </row>
    <row r="126" ht="12.75">
      <c r="D126" s="60"/>
    </row>
    <row r="127" ht="12.75">
      <c r="D127" s="60"/>
    </row>
    <row r="128" ht="12.75">
      <c r="D128" s="60"/>
    </row>
    <row r="129" ht="12.75">
      <c r="D129" s="60"/>
    </row>
    <row r="130" ht="12.75">
      <c r="D130" s="60"/>
    </row>
    <row r="131" ht="12.75">
      <c r="D131" s="60"/>
    </row>
    <row r="132" ht="12.75">
      <c r="D132" s="60"/>
    </row>
    <row r="133" ht="12.75">
      <c r="D133" s="60"/>
    </row>
    <row r="134" ht="12.75">
      <c r="D134" s="60"/>
    </row>
    <row r="135" ht="12.75">
      <c r="D135" s="60"/>
    </row>
    <row r="136" ht="12.75">
      <c r="D136" s="60"/>
    </row>
    <row r="137" ht="12.75">
      <c r="D137" s="60"/>
    </row>
    <row r="138" ht="12.75">
      <c r="D138" s="60"/>
    </row>
    <row r="139" ht="12.75">
      <c r="D139" s="60"/>
    </row>
    <row r="140" ht="12.75">
      <c r="D140" s="60"/>
    </row>
    <row r="141" ht="12.75">
      <c r="D141" s="60"/>
    </row>
    <row r="142" ht="12.75">
      <c r="D142" s="60"/>
    </row>
    <row r="143" ht="12.75">
      <c r="D143" s="60"/>
    </row>
    <row r="144" ht="12.75">
      <c r="D144" s="60"/>
    </row>
    <row r="145" ht="12.75">
      <c r="D145" s="60"/>
    </row>
    <row r="146" ht="12.75">
      <c r="D146" s="60"/>
    </row>
    <row r="147" ht="12.75">
      <c r="D147" s="60"/>
    </row>
    <row r="148" ht="12.75">
      <c r="D148" s="60"/>
    </row>
    <row r="149" ht="12.75">
      <c r="D149" s="60"/>
    </row>
    <row r="150" ht="12.75">
      <c r="D150" s="60"/>
    </row>
    <row r="151" ht="12.75">
      <c r="D151" s="60"/>
    </row>
    <row r="152" ht="12.75">
      <c r="D152" s="60"/>
    </row>
    <row r="153" ht="12.75">
      <c r="D153" s="60"/>
    </row>
    <row r="154" ht="12.75">
      <c r="D154" s="60"/>
    </row>
    <row r="155" ht="12.75">
      <c r="D155" s="60"/>
    </row>
    <row r="156" ht="12.75">
      <c r="D156" s="60"/>
    </row>
    <row r="157" ht="12.75">
      <c r="D157" s="60"/>
    </row>
    <row r="158" ht="12.75">
      <c r="D158" s="60"/>
    </row>
    <row r="159" ht="12.75">
      <c r="D159" s="60"/>
    </row>
    <row r="160" ht="12.75">
      <c r="D160" s="60"/>
    </row>
    <row r="161" ht="12.75">
      <c r="D161" s="60"/>
    </row>
    <row r="162" ht="12.75">
      <c r="D162" s="60"/>
    </row>
    <row r="163" ht="12.75">
      <c r="D163" s="60"/>
    </row>
    <row r="164" ht="12.75">
      <c r="D164" s="60"/>
    </row>
    <row r="165" ht="12.75">
      <c r="D165" s="60"/>
    </row>
    <row r="166" ht="12.75">
      <c r="D166" s="60"/>
    </row>
    <row r="167" ht="12.75">
      <c r="D167" s="60"/>
    </row>
    <row r="168" ht="12.75">
      <c r="D168" s="60"/>
    </row>
    <row r="169" ht="12.75">
      <c r="D169" s="60"/>
    </row>
    <row r="170" ht="12.75">
      <c r="D170" s="60"/>
    </row>
    <row r="171" ht="12.75">
      <c r="D171" s="60"/>
    </row>
    <row r="172" ht="12.75">
      <c r="D172" s="60"/>
    </row>
    <row r="173" ht="12.75">
      <c r="D173" s="60"/>
    </row>
    <row r="174" ht="12.75">
      <c r="D174" s="60"/>
    </row>
    <row r="175" ht="12.75">
      <c r="D175" s="60"/>
    </row>
    <row r="176" ht="12.75">
      <c r="D176" s="60"/>
    </row>
    <row r="177" ht="12.75">
      <c r="D177" s="60"/>
    </row>
    <row r="178" ht="12.75">
      <c r="D178" s="60"/>
    </row>
    <row r="179" ht="12.75">
      <c r="D179" s="60"/>
    </row>
    <row r="180" ht="12.75">
      <c r="D180" s="6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78"/>
  <sheetViews>
    <sheetView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24203000</v>
      </c>
      <c r="D1" s="145"/>
      <c r="E1" s="14"/>
      <c r="F1" s="176" t="s">
        <v>138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0</v>
      </c>
      <c r="C5" s="149">
        <v>0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/>
      <c r="M5" s="150"/>
      <c r="N5" s="151"/>
      <c r="O5" s="148"/>
      <c r="P5" s="172">
        <v>0</v>
      </c>
      <c r="R5" s="99"/>
    </row>
    <row r="6" spans="1:18" s="32" customFormat="1" ht="12.75">
      <c r="A6" s="152" t="s">
        <v>211</v>
      </c>
      <c r="B6" s="153">
        <v>0</v>
      </c>
      <c r="C6" s="157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/>
      <c r="M6" s="158"/>
      <c r="N6" s="159"/>
      <c r="O6" s="174"/>
      <c r="P6" s="173">
        <v>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78800</v>
      </c>
      <c r="C14" s="129">
        <v>8047.32</v>
      </c>
      <c r="D14" s="124">
        <v>1720.27</v>
      </c>
      <c r="E14" s="124">
        <v>3978.68</v>
      </c>
      <c r="F14" s="124">
        <v>4338.68</v>
      </c>
      <c r="G14" s="124">
        <v>4303.72</v>
      </c>
      <c r="H14" s="124">
        <v>4115.3</v>
      </c>
      <c r="I14" s="124">
        <v>4174.6</v>
      </c>
      <c r="J14" s="124">
        <v>15323.96</v>
      </c>
      <c r="K14" s="124">
        <v>5436.25</v>
      </c>
      <c r="L14" s="124"/>
      <c r="M14" s="124"/>
      <c r="N14" s="125"/>
      <c r="O14" s="126"/>
      <c r="P14" s="172">
        <v>74000</v>
      </c>
    </row>
    <row r="15" spans="1:16" s="132" customFormat="1" ht="12.75">
      <c r="A15" s="134" t="s">
        <v>259</v>
      </c>
      <c r="B15" s="135">
        <v>74100</v>
      </c>
      <c r="C15" s="136">
        <v>6562.47</v>
      </c>
      <c r="D15" s="136">
        <v>1720.27</v>
      </c>
      <c r="E15" s="136">
        <v>3978.68</v>
      </c>
      <c r="F15" s="136">
        <v>3994.38</v>
      </c>
      <c r="G15" s="136">
        <v>3994.38</v>
      </c>
      <c r="H15" s="136">
        <v>3996.4</v>
      </c>
      <c r="I15" s="136">
        <v>3996.4</v>
      </c>
      <c r="J15" s="136">
        <v>15323.96</v>
      </c>
      <c r="K15" s="136">
        <v>5436.25</v>
      </c>
      <c r="L15" s="136"/>
      <c r="M15" s="136"/>
      <c r="N15" s="154"/>
      <c r="O15" s="175"/>
      <c r="P15" s="173">
        <v>71000</v>
      </c>
    </row>
    <row r="16" spans="1:16" s="132" customFormat="1" ht="12.75">
      <c r="A16" s="134" t="s">
        <v>260</v>
      </c>
      <c r="B16" s="135">
        <v>1100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0</v>
      </c>
    </row>
    <row r="17" spans="1:16" s="132" customFormat="1" ht="12.75">
      <c r="A17" s="134" t="s">
        <v>261</v>
      </c>
      <c r="B17" s="135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/>
      <c r="M17" s="136"/>
      <c r="N17" s="154"/>
      <c r="O17" s="135"/>
      <c r="P17" s="173">
        <v>0</v>
      </c>
    </row>
    <row r="18" spans="1:16" s="132" customFormat="1" ht="12.75">
      <c r="A18" s="134" t="s">
        <v>262</v>
      </c>
      <c r="B18" s="135">
        <v>3600</v>
      </c>
      <c r="C18" s="136">
        <v>1484.85</v>
      </c>
      <c r="D18" s="137">
        <v>0</v>
      </c>
      <c r="E18" s="137">
        <v>0</v>
      </c>
      <c r="F18" s="137">
        <v>344.3</v>
      </c>
      <c r="G18" s="137">
        <v>309.34</v>
      </c>
      <c r="H18" s="137">
        <v>118.9</v>
      </c>
      <c r="I18" s="137">
        <v>178.2</v>
      </c>
      <c r="J18" s="137">
        <v>0</v>
      </c>
      <c r="K18" s="137">
        <v>0</v>
      </c>
      <c r="L18" s="137"/>
      <c r="M18" s="137"/>
      <c r="N18" s="138"/>
      <c r="O18" s="135"/>
      <c r="P18" s="173">
        <v>3000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8047.32</v>
      </c>
      <c r="C30" s="67">
        <v>9767.59</v>
      </c>
      <c r="D30" s="67">
        <v>13746.27</v>
      </c>
      <c r="E30" s="67">
        <v>18084.95</v>
      </c>
      <c r="F30" s="67">
        <v>22388.67</v>
      </c>
      <c r="G30" s="67">
        <v>26503.97</v>
      </c>
      <c r="H30" s="67">
        <v>30678.57</v>
      </c>
      <c r="I30" s="67">
        <v>46002.53</v>
      </c>
      <c r="J30" s="67">
        <v>51438.78</v>
      </c>
      <c r="K30" s="67"/>
      <c r="L30" s="67"/>
      <c r="M30" s="67"/>
      <c r="O30" s="240" t="s">
        <v>109</v>
      </c>
      <c r="P30" s="99">
        <v>-78800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-74000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108</v>
      </c>
      <c r="P32" s="94">
        <v>-4800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-78800</v>
      </c>
      <c r="M35" s="95">
        <v>-74000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ht="12.75">
      <c r="A42" s="96"/>
      <c r="B42" s="90"/>
      <c r="C42" s="83"/>
      <c r="D42" s="62"/>
      <c r="E42" s="82"/>
      <c r="F42" s="62"/>
      <c r="G42" s="82"/>
      <c r="H42" s="82"/>
      <c r="I42" s="82"/>
      <c r="J42" s="1"/>
      <c r="K42" s="183" t="s">
        <v>187</v>
      </c>
      <c r="L42" s="184"/>
      <c r="M42" s="185" t="s">
        <v>134</v>
      </c>
      <c r="N42" s="186"/>
      <c r="O42" s="187" t="s">
        <v>191</v>
      </c>
      <c r="P42" s="21"/>
    </row>
    <row r="43" spans="1:16" ht="12.75">
      <c r="A43" s="96" t="s">
        <v>503</v>
      </c>
      <c r="B43" s="90"/>
      <c r="C43" s="83"/>
      <c r="D43" s="62"/>
      <c r="E43" s="82"/>
      <c r="F43" s="62"/>
      <c r="G43" s="82"/>
      <c r="H43" s="82"/>
      <c r="I43" s="82"/>
      <c r="J43" s="182" t="s">
        <v>502</v>
      </c>
      <c r="K43" s="188">
        <v>470</v>
      </c>
      <c r="L43" s="1"/>
      <c r="M43" s="188">
        <v>179</v>
      </c>
      <c r="N43" s="1"/>
      <c r="O43" s="188">
        <v>490</v>
      </c>
      <c r="P43" s="21"/>
    </row>
    <row r="44" spans="1:16" ht="13.5" thickBot="1">
      <c r="A44" s="84"/>
      <c r="B44" s="85"/>
      <c r="C44" s="85"/>
      <c r="D44" s="86"/>
      <c r="E44" s="87"/>
      <c r="F44" s="88"/>
      <c r="G44" s="87"/>
      <c r="H44" s="87"/>
      <c r="I44" s="87"/>
      <c r="J44" s="87"/>
      <c r="K44" s="87"/>
      <c r="L44" s="87"/>
      <c r="M44" s="87"/>
      <c r="N44" s="87"/>
      <c r="O44" s="87"/>
      <c r="P44" s="89"/>
    </row>
    <row r="45" spans="1:4" ht="13.5" hidden="1" thickBot="1">
      <c r="A45" s="42"/>
      <c r="B45" s="22"/>
      <c r="C45" s="22"/>
      <c r="D45" s="44"/>
    </row>
    <row r="46" spans="1:16" ht="16.5" hidden="1" thickBot="1">
      <c r="A46" s="231" t="s">
        <v>189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3"/>
    </row>
    <row r="47" spans="1:6" ht="12.75" hidden="1">
      <c r="A47" s="42"/>
      <c r="B47" s="22"/>
      <c r="C47" s="22"/>
      <c r="D47" s="44"/>
      <c r="F47" s="4"/>
    </row>
    <row r="48" spans="2:6" ht="12.75" hidden="1">
      <c r="B48" s="22"/>
      <c r="C48" s="22"/>
      <c r="D48" s="44"/>
      <c r="F48" s="4"/>
    </row>
    <row r="49" spans="1:4" ht="12.75" hidden="1">
      <c r="A49" s="70"/>
      <c r="B49" s="22"/>
      <c r="C49" s="22"/>
      <c r="D49" s="19"/>
    </row>
    <row r="50" spans="1:11" ht="12.75" hidden="1">
      <c r="A50" s="71"/>
      <c r="B50" s="22"/>
      <c r="C50" s="22"/>
      <c r="D50" s="44"/>
      <c r="F50" s="4"/>
      <c r="J50" s="1"/>
      <c r="K50" s="1"/>
    </row>
    <row r="51" spans="1:11" ht="12.75" hidden="1">
      <c r="A51" s="72"/>
      <c r="B51" s="22"/>
      <c r="C51" s="22"/>
      <c r="D51" s="44"/>
      <c r="F51" s="4"/>
      <c r="J51" s="1"/>
      <c r="K51" s="1"/>
    </row>
    <row r="52" spans="1:11" ht="12.75" hidden="1">
      <c r="A52" s="42"/>
      <c r="B52" s="22"/>
      <c r="C52" s="22"/>
      <c r="D52" s="44"/>
      <c r="F52" s="4"/>
      <c r="J52" s="1"/>
      <c r="K52" s="1"/>
    </row>
    <row r="53" spans="1:11" ht="5.25" customHeight="1" hidden="1">
      <c r="A53" s="22"/>
      <c r="B53" s="22"/>
      <c r="C53" s="22"/>
      <c r="D53" s="22"/>
      <c r="J53" s="1"/>
      <c r="K53" s="1"/>
    </row>
    <row r="54" spans="4:11" ht="12.75" hidden="1">
      <c r="D54" s="57"/>
      <c r="J54" s="1"/>
      <c r="K54" s="1"/>
    </row>
    <row r="55" spans="6:11" ht="12.75" hidden="1">
      <c r="F55" s="1"/>
      <c r="G55" s="1"/>
      <c r="H55" s="1"/>
      <c r="I55" s="1"/>
      <c r="J55" s="1"/>
      <c r="K55" s="1"/>
    </row>
    <row r="56" spans="6:11" ht="12.75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48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mergeCells count="8">
    <mergeCell ref="E2:I2"/>
    <mergeCell ref="A46:P46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78"/>
  <sheetViews>
    <sheetView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31191000</v>
      </c>
      <c r="D1" s="145"/>
      <c r="E1" s="14"/>
      <c r="F1" s="176" t="s">
        <v>139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0</v>
      </c>
      <c r="C5" s="149">
        <v>0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/>
      <c r="M5" s="150"/>
      <c r="N5" s="151"/>
      <c r="O5" s="148"/>
      <c r="P5" s="172">
        <v>0</v>
      </c>
      <c r="R5" s="99"/>
    </row>
    <row r="6" spans="1:18" s="32" customFormat="1" ht="12.75">
      <c r="A6" s="152" t="s">
        <v>211</v>
      </c>
      <c r="B6" s="153">
        <v>0</v>
      </c>
      <c r="C6" s="157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/>
      <c r="M6" s="158"/>
      <c r="N6" s="159"/>
      <c r="O6" s="174"/>
      <c r="P6" s="173">
        <v>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8100</v>
      </c>
      <c r="C14" s="129">
        <v>1094.04</v>
      </c>
      <c r="D14" s="124">
        <v>3828.79</v>
      </c>
      <c r="E14" s="124">
        <v>2234.38</v>
      </c>
      <c r="F14" s="124">
        <v>2375.58</v>
      </c>
      <c r="G14" s="124">
        <v>2375.58</v>
      </c>
      <c r="H14" s="124">
        <v>2375.81</v>
      </c>
      <c r="I14" s="124">
        <v>2375.81</v>
      </c>
      <c r="J14" s="124">
        <v>-8919.63</v>
      </c>
      <c r="K14" s="124">
        <v>968.08</v>
      </c>
      <c r="L14" s="124"/>
      <c r="M14" s="124"/>
      <c r="N14" s="125"/>
      <c r="O14" s="126"/>
      <c r="P14" s="172">
        <v>13000</v>
      </c>
    </row>
    <row r="15" spans="1:16" s="132" customFormat="1" ht="12.75">
      <c r="A15" s="134" t="s">
        <v>259</v>
      </c>
      <c r="B15" s="135">
        <v>8000</v>
      </c>
      <c r="C15" s="136">
        <v>1094.04</v>
      </c>
      <c r="D15" s="136">
        <v>3828.79</v>
      </c>
      <c r="E15" s="136">
        <v>2234.38</v>
      </c>
      <c r="F15" s="136">
        <v>2375.58</v>
      </c>
      <c r="G15" s="136">
        <v>2375.58</v>
      </c>
      <c r="H15" s="136">
        <v>2375.81</v>
      </c>
      <c r="I15" s="136">
        <v>2375.81</v>
      </c>
      <c r="J15" s="136">
        <v>-8919.63</v>
      </c>
      <c r="K15" s="136">
        <v>968.08</v>
      </c>
      <c r="L15" s="136"/>
      <c r="M15" s="136"/>
      <c r="N15" s="154"/>
      <c r="O15" s="175"/>
      <c r="P15" s="173">
        <v>13000</v>
      </c>
    </row>
    <row r="16" spans="1:16" s="132" customFormat="1" ht="12.75">
      <c r="A16" s="134" t="s">
        <v>260</v>
      </c>
      <c r="B16" s="135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0</v>
      </c>
    </row>
    <row r="17" spans="1:16" s="132" customFormat="1" ht="12.75">
      <c r="A17" s="134" t="s">
        <v>261</v>
      </c>
      <c r="B17" s="135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/>
      <c r="M17" s="136"/>
      <c r="N17" s="154"/>
      <c r="O17" s="135"/>
      <c r="P17" s="173">
        <v>0</v>
      </c>
    </row>
    <row r="18" spans="1:16" s="132" customFormat="1" ht="12.75">
      <c r="A18" s="134" t="s">
        <v>262</v>
      </c>
      <c r="B18" s="135">
        <v>100</v>
      </c>
      <c r="C18" s="136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1094.04</v>
      </c>
      <c r="C30" s="67">
        <v>4922.83</v>
      </c>
      <c r="D30" s="67">
        <v>7157.21</v>
      </c>
      <c r="E30" s="67">
        <v>9532.79</v>
      </c>
      <c r="F30" s="67">
        <v>11908.37</v>
      </c>
      <c r="G30" s="67">
        <v>14284.18</v>
      </c>
      <c r="H30" s="67">
        <v>16659.99</v>
      </c>
      <c r="I30" s="67">
        <v>7740.36</v>
      </c>
      <c r="J30" s="67">
        <v>8708.44</v>
      </c>
      <c r="K30" s="67"/>
      <c r="L30" s="67"/>
      <c r="M30" s="67"/>
      <c r="O30" s="240" t="s">
        <v>109</v>
      </c>
      <c r="P30" s="99">
        <v>-8100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-13000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108</v>
      </c>
      <c r="P32" s="94">
        <v>4900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-8100</v>
      </c>
      <c r="M35" s="95">
        <v>-13000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504</v>
      </c>
      <c r="B43" s="191"/>
      <c r="C43" s="192"/>
      <c r="D43" s="193"/>
      <c r="E43" s="194"/>
      <c r="F43" s="193"/>
      <c r="G43" s="194"/>
      <c r="H43" s="194"/>
      <c r="I43" s="194"/>
      <c r="J43" s="201" t="s">
        <v>502</v>
      </c>
      <c r="K43" s="202">
        <v>100</v>
      </c>
      <c r="L43" s="194"/>
      <c r="M43" s="202">
        <v>31</v>
      </c>
      <c r="N43" s="194"/>
      <c r="O43" s="202">
        <v>62</v>
      </c>
      <c r="P43" s="200"/>
    </row>
    <row r="44" spans="1:16" s="20" customFormat="1" ht="12" thickBot="1">
      <c r="A44" s="203"/>
      <c r="B44" s="204"/>
      <c r="C44" s="204"/>
      <c r="D44" s="86"/>
      <c r="E44" s="205"/>
      <c r="F44" s="206"/>
      <c r="G44" s="205"/>
      <c r="H44" s="205"/>
      <c r="I44" s="205"/>
      <c r="J44" s="205"/>
      <c r="K44" s="205"/>
      <c r="L44" s="205"/>
      <c r="M44" s="205"/>
      <c r="N44" s="205"/>
      <c r="O44" s="205"/>
      <c r="P44" s="207"/>
    </row>
    <row r="45" spans="1:4" ht="13.5" hidden="1" thickBot="1">
      <c r="A45" s="42"/>
      <c r="B45" s="22"/>
      <c r="C45" s="22"/>
      <c r="D45" s="44"/>
    </row>
    <row r="46" spans="1:16" ht="16.5" hidden="1" thickBot="1">
      <c r="A46" s="231" t="s">
        <v>189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3"/>
    </row>
    <row r="47" spans="1:6" ht="12.75" hidden="1">
      <c r="A47" s="42"/>
      <c r="B47" s="22"/>
      <c r="C47" s="22"/>
      <c r="D47" s="44"/>
      <c r="F47" s="4"/>
    </row>
    <row r="48" spans="2:6" ht="12.75" hidden="1">
      <c r="B48" s="22"/>
      <c r="C48" s="22"/>
      <c r="D48" s="44"/>
      <c r="F48" s="4"/>
    </row>
    <row r="49" spans="1:4" ht="12.75" hidden="1">
      <c r="A49" s="70"/>
      <c r="B49" s="22"/>
      <c r="C49" s="22"/>
      <c r="D49" s="19"/>
    </row>
    <row r="50" spans="1:11" ht="12.75" hidden="1">
      <c r="A50" s="71"/>
      <c r="B50" s="22"/>
      <c r="C50" s="22"/>
      <c r="D50" s="44"/>
      <c r="F50" s="4"/>
      <c r="J50" s="1"/>
      <c r="K50" s="1"/>
    </row>
    <row r="51" spans="1:11" ht="12.75" hidden="1">
      <c r="A51" s="72"/>
      <c r="B51" s="22"/>
      <c r="C51" s="22"/>
      <c r="D51" s="44"/>
      <c r="F51" s="4"/>
      <c r="J51" s="1"/>
      <c r="K51" s="1"/>
    </row>
    <row r="52" spans="1:11" ht="12.75" hidden="1">
      <c r="A52" s="42"/>
      <c r="B52" s="22"/>
      <c r="C52" s="22"/>
      <c r="D52" s="44"/>
      <c r="F52" s="4"/>
      <c r="J52" s="1"/>
      <c r="K52" s="1"/>
    </row>
    <row r="53" spans="1:11" ht="5.25" customHeight="1" hidden="1">
      <c r="A53" s="22"/>
      <c r="B53" s="22"/>
      <c r="C53" s="22"/>
      <c r="D53" s="22"/>
      <c r="J53" s="1"/>
      <c r="K53" s="1"/>
    </row>
    <row r="54" spans="4:11" ht="12.75" hidden="1">
      <c r="D54" s="57"/>
      <c r="J54" s="1"/>
      <c r="K54" s="1"/>
    </row>
    <row r="55" spans="6:11" ht="12.75" hidden="1">
      <c r="F55" s="1"/>
      <c r="G55" s="1"/>
      <c r="H55" s="1"/>
      <c r="I55" s="1"/>
      <c r="J55" s="1"/>
      <c r="K55" s="1"/>
    </row>
    <row r="56" spans="6:11" ht="12.75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48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mergeCells count="8">
    <mergeCell ref="E2:I2"/>
    <mergeCell ref="A46:P46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78"/>
  <sheetViews>
    <sheetView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34101000</v>
      </c>
      <c r="D1" s="145"/>
      <c r="E1" s="14"/>
      <c r="F1" s="176" t="s">
        <v>143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1580000</v>
      </c>
      <c r="C5" s="149">
        <v>379099.64</v>
      </c>
      <c r="D5" s="150">
        <v>242441.29</v>
      </c>
      <c r="E5" s="150">
        <v>146833.83</v>
      </c>
      <c r="F5" s="150">
        <v>124942.76</v>
      </c>
      <c r="G5" s="150">
        <v>174939.43</v>
      </c>
      <c r="H5" s="150">
        <v>124679.98</v>
      </c>
      <c r="I5" s="150">
        <v>122010.01</v>
      </c>
      <c r="J5" s="150">
        <v>107434.35</v>
      </c>
      <c r="K5" s="150">
        <v>126280.83</v>
      </c>
      <c r="L5" s="150"/>
      <c r="M5" s="150"/>
      <c r="N5" s="151"/>
      <c r="O5" s="148"/>
      <c r="P5" s="172">
        <v>1849000</v>
      </c>
      <c r="R5" s="99"/>
    </row>
    <row r="6" spans="1:18" s="32" customFormat="1" ht="12.75">
      <c r="A6" s="152" t="s">
        <v>211</v>
      </c>
      <c r="B6" s="153">
        <v>1580000</v>
      </c>
      <c r="C6" s="157">
        <v>379099.64</v>
      </c>
      <c r="D6" s="158">
        <v>242441.29</v>
      </c>
      <c r="E6" s="158">
        <v>146833.83</v>
      </c>
      <c r="F6" s="158">
        <v>124942.76</v>
      </c>
      <c r="G6" s="158">
        <v>174939.43</v>
      </c>
      <c r="H6" s="158">
        <v>124679.98</v>
      </c>
      <c r="I6" s="158">
        <v>122010.01</v>
      </c>
      <c r="J6" s="158">
        <v>107434.35</v>
      </c>
      <c r="K6" s="158">
        <v>126280.83</v>
      </c>
      <c r="L6" s="158"/>
      <c r="M6" s="158"/>
      <c r="N6" s="159"/>
      <c r="O6" s="174"/>
      <c r="P6" s="173">
        <v>1849000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1500000</v>
      </c>
      <c r="C14" s="129">
        <v>153213.71</v>
      </c>
      <c r="D14" s="124">
        <v>136316.13</v>
      </c>
      <c r="E14" s="124">
        <v>315532</v>
      </c>
      <c r="F14" s="124">
        <v>43302.61</v>
      </c>
      <c r="G14" s="124">
        <v>193373.12</v>
      </c>
      <c r="H14" s="124">
        <v>131292.01</v>
      </c>
      <c r="I14" s="124">
        <v>139466.29</v>
      </c>
      <c r="J14" s="124">
        <v>251985.16</v>
      </c>
      <c r="K14" s="124">
        <v>171563.87</v>
      </c>
      <c r="L14" s="124"/>
      <c r="M14" s="124"/>
      <c r="N14" s="125"/>
      <c r="O14" s="126"/>
      <c r="P14" s="172">
        <v>1890000</v>
      </c>
    </row>
    <row r="15" spans="1:16" s="132" customFormat="1" ht="12.75">
      <c r="A15" s="134" t="s">
        <v>259</v>
      </c>
      <c r="B15" s="135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/>
      <c r="M15" s="136"/>
      <c r="N15" s="154"/>
      <c r="O15" s="175"/>
      <c r="P15" s="173"/>
    </row>
    <row r="16" spans="1:16" s="132" customFormat="1" ht="12.75">
      <c r="A16" s="134" t="s">
        <v>260</v>
      </c>
      <c r="B16" s="135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0</v>
      </c>
    </row>
    <row r="17" spans="1:16" s="132" customFormat="1" ht="12.75">
      <c r="A17" s="134" t="s">
        <v>261</v>
      </c>
      <c r="B17" s="135">
        <v>1500000</v>
      </c>
      <c r="C17" s="136">
        <v>124855</v>
      </c>
      <c r="D17" s="136">
        <v>127196.02</v>
      </c>
      <c r="E17" s="136">
        <v>252477.5</v>
      </c>
      <c r="F17" s="136">
        <v>9294</v>
      </c>
      <c r="G17" s="136">
        <v>129977.66</v>
      </c>
      <c r="H17" s="136">
        <v>123727.34</v>
      </c>
      <c r="I17" s="136">
        <v>125506</v>
      </c>
      <c r="J17" s="136">
        <v>236359</v>
      </c>
      <c r="K17" s="136">
        <v>125484.94</v>
      </c>
      <c r="L17" s="136"/>
      <c r="M17" s="136"/>
      <c r="N17" s="154"/>
      <c r="O17" s="135"/>
      <c r="P17" s="173">
        <v>1515000</v>
      </c>
    </row>
    <row r="18" spans="1:16" s="132" customFormat="1" ht="12.75">
      <c r="A18" s="134" t="s">
        <v>262</v>
      </c>
      <c r="B18" s="135">
        <v>0</v>
      </c>
      <c r="C18" s="136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28358.71</v>
      </c>
      <c r="D19" s="136">
        <v>9120.11</v>
      </c>
      <c r="E19" s="136">
        <v>63054.5</v>
      </c>
      <c r="F19" s="136">
        <v>34008.61</v>
      </c>
      <c r="G19" s="136">
        <v>63395.46</v>
      </c>
      <c r="H19" s="136">
        <v>7564.67</v>
      </c>
      <c r="I19" s="136">
        <v>13960.29</v>
      </c>
      <c r="J19" s="136">
        <v>15626.16</v>
      </c>
      <c r="K19" s="136">
        <v>46078.93</v>
      </c>
      <c r="L19" s="136"/>
      <c r="M19" s="136"/>
      <c r="N19" s="154"/>
      <c r="O19" s="135"/>
      <c r="P19" s="173">
        <v>375000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379099.64</v>
      </c>
      <c r="C26" s="67">
        <v>621540.93</v>
      </c>
      <c r="D26" s="67">
        <v>768374.76</v>
      </c>
      <c r="E26" s="67">
        <v>893317.52</v>
      </c>
      <c r="F26" s="67">
        <v>1068256.95</v>
      </c>
      <c r="G26" s="67">
        <v>1192936.93</v>
      </c>
      <c r="H26" s="67">
        <v>1314946.94</v>
      </c>
      <c r="I26" s="67">
        <v>1422381.29</v>
      </c>
      <c r="J26" s="67">
        <v>1548662.12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153213.71</v>
      </c>
      <c r="C30" s="67">
        <v>289529.84</v>
      </c>
      <c r="D30" s="67">
        <v>605061.84</v>
      </c>
      <c r="E30" s="67">
        <v>648364.45</v>
      </c>
      <c r="F30" s="67">
        <v>841737.57</v>
      </c>
      <c r="G30" s="67">
        <v>973029.58</v>
      </c>
      <c r="H30" s="67">
        <v>1112495.87</v>
      </c>
      <c r="I30" s="67">
        <v>1364481.03</v>
      </c>
      <c r="J30" s="67">
        <v>1536044.9</v>
      </c>
      <c r="K30" s="67"/>
      <c r="L30" s="67"/>
      <c r="M30" s="67"/>
      <c r="O30" s="240" t="s">
        <v>108</v>
      </c>
      <c r="P30" s="99">
        <v>80000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-41000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109</v>
      </c>
      <c r="P32" s="94">
        <v>121000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80000</v>
      </c>
      <c r="M35" s="95">
        <v>-41000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364</v>
      </c>
      <c r="B43" s="191"/>
      <c r="C43" s="192"/>
      <c r="D43" s="193"/>
      <c r="E43" s="194"/>
      <c r="F43" s="193"/>
      <c r="G43" s="194"/>
      <c r="H43" s="194"/>
      <c r="I43" s="194"/>
      <c r="J43" s="201" t="s">
        <v>502</v>
      </c>
      <c r="K43" s="202">
        <v>360</v>
      </c>
      <c r="L43" s="194"/>
      <c r="M43" s="202">
        <v>190</v>
      </c>
      <c r="N43" s="194"/>
      <c r="O43" s="202">
        <v>360</v>
      </c>
      <c r="P43" s="200"/>
    </row>
    <row r="44" spans="1:16" s="20" customFormat="1" ht="12" thickBot="1">
      <c r="A44" s="203"/>
      <c r="B44" s="204"/>
      <c r="C44" s="204"/>
      <c r="D44" s="86"/>
      <c r="E44" s="205"/>
      <c r="F44" s="206"/>
      <c r="G44" s="205"/>
      <c r="H44" s="205"/>
      <c r="I44" s="205"/>
      <c r="J44" s="205"/>
      <c r="K44" s="205"/>
      <c r="L44" s="205"/>
      <c r="M44" s="205"/>
      <c r="N44" s="205"/>
      <c r="O44" s="205"/>
      <c r="P44" s="207"/>
    </row>
    <row r="45" spans="1:4" ht="13.5" hidden="1" thickBot="1">
      <c r="A45" s="42"/>
      <c r="B45" s="22"/>
      <c r="C45" s="22"/>
      <c r="D45" s="44"/>
    </row>
    <row r="46" spans="1:16" ht="16.5" hidden="1" thickBot="1">
      <c r="A46" s="231" t="s">
        <v>189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3"/>
    </row>
    <row r="47" spans="1:6" ht="12.75" hidden="1">
      <c r="A47" s="42"/>
      <c r="B47" s="22"/>
      <c r="C47" s="22"/>
      <c r="D47" s="44"/>
      <c r="F47" s="4"/>
    </row>
    <row r="48" spans="2:6" ht="12.75" hidden="1">
      <c r="B48" s="22"/>
      <c r="C48" s="22"/>
      <c r="D48" s="44"/>
      <c r="F48" s="4"/>
    </row>
    <row r="49" spans="1:4" ht="12.75" hidden="1">
      <c r="A49" s="70"/>
      <c r="B49" s="22"/>
      <c r="C49" s="22"/>
      <c r="D49" s="19"/>
    </row>
    <row r="50" spans="1:11" ht="12.75" hidden="1">
      <c r="A50" s="71"/>
      <c r="B50" s="22"/>
      <c r="C50" s="22"/>
      <c r="D50" s="44"/>
      <c r="F50" s="4"/>
      <c r="J50" s="1"/>
      <c r="K50" s="1"/>
    </row>
    <row r="51" spans="1:11" ht="12.75" hidden="1">
      <c r="A51" s="72"/>
      <c r="B51" s="22"/>
      <c r="C51" s="22"/>
      <c r="D51" s="44"/>
      <c r="F51" s="4"/>
      <c r="J51" s="1"/>
      <c r="K51" s="1"/>
    </row>
    <row r="52" spans="1:11" ht="12.75" hidden="1">
      <c r="A52" s="42"/>
      <c r="B52" s="22"/>
      <c r="C52" s="22"/>
      <c r="D52" s="44"/>
      <c r="F52" s="4"/>
      <c r="J52" s="1"/>
      <c r="K52" s="1"/>
    </row>
    <row r="53" spans="1:11" ht="5.25" customHeight="1" hidden="1">
      <c r="A53" s="22"/>
      <c r="B53" s="22"/>
      <c r="C53" s="22"/>
      <c r="D53" s="22"/>
      <c r="J53" s="1"/>
      <c r="K53" s="1"/>
    </row>
    <row r="54" spans="4:11" ht="12.75" hidden="1">
      <c r="D54" s="57"/>
      <c r="J54" s="1"/>
      <c r="K54" s="1"/>
    </row>
    <row r="55" spans="6:11" ht="12.75" hidden="1">
      <c r="F55" s="1"/>
      <c r="G55" s="1"/>
      <c r="H55" s="1"/>
      <c r="I55" s="1"/>
      <c r="J55" s="1"/>
      <c r="K55" s="1"/>
    </row>
    <row r="56" spans="6:11" ht="12.75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48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mergeCells count="8">
    <mergeCell ref="E2:I2"/>
    <mergeCell ref="A46:P46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82"/>
  <sheetViews>
    <sheetView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34301000</v>
      </c>
      <c r="D1" s="145"/>
      <c r="E1" s="14"/>
      <c r="F1" s="176" t="s">
        <v>145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2000</v>
      </c>
      <c r="C5" s="149">
        <v>0</v>
      </c>
      <c r="D5" s="150">
        <v>0</v>
      </c>
      <c r="E5" s="150">
        <v>960</v>
      </c>
      <c r="F5" s="150">
        <v>700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/>
      <c r="M5" s="150"/>
      <c r="N5" s="151"/>
      <c r="O5" s="148"/>
      <c r="P5" s="172">
        <v>2000</v>
      </c>
      <c r="R5" s="99"/>
    </row>
    <row r="6" spans="1:18" s="32" customFormat="1" ht="12.75">
      <c r="A6" s="152" t="s">
        <v>211</v>
      </c>
      <c r="B6" s="153">
        <v>2000</v>
      </c>
      <c r="C6" s="157">
        <v>0</v>
      </c>
      <c r="D6" s="158">
        <v>0</v>
      </c>
      <c r="E6" s="158">
        <v>960</v>
      </c>
      <c r="F6" s="158">
        <v>700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/>
      <c r="M6" s="158"/>
      <c r="N6" s="159"/>
      <c r="O6" s="174"/>
      <c r="P6" s="173">
        <v>2000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142600</v>
      </c>
      <c r="C14" s="129">
        <v>10293.96</v>
      </c>
      <c r="D14" s="124">
        <v>8889.5</v>
      </c>
      <c r="E14" s="124">
        <v>10149.94</v>
      </c>
      <c r="F14" s="124">
        <v>11465.81</v>
      </c>
      <c r="G14" s="124">
        <v>8856.24</v>
      </c>
      <c r="H14" s="124">
        <v>8752.8</v>
      </c>
      <c r="I14" s="124">
        <v>9269.74</v>
      </c>
      <c r="J14" s="124">
        <v>27196.57</v>
      </c>
      <c r="K14" s="124">
        <v>8796.57</v>
      </c>
      <c r="L14" s="124"/>
      <c r="M14" s="124"/>
      <c r="N14" s="125"/>
      <c r="O14" s="126"/>
      <c r="P14" s="172">
        <v>147000</v>
      </c>
    </row>
    <row r="15" spans="1:16" s="132" customFormat="1" ht="12.75">
      <c r="A15" s="134" t="s">
        <v>259</v>
      </c>
      <c r="B15" s="135">
        <v>113700</v>
      </c>
      <c r="C15" s="136">
        <v>9642.32</v>
      </c>
      <c r="D15" s="136">
        <v>8889.5</v>
      </c>
      <c r="E15" s="136">
        <v>10149.94</v>
      </c>
      <c r="F15" s="136">
        <v>10863.37</v>
      </c>
      <c r="G15" s="136">
        <v>8856.24</v>
      </c>
      <c r="H15" s="136">
        <v>8752.8</v>
      </c>
      <c r="I15" s="136">
        <v>8752.8</v>
      </c>
      <c r="J15" s="136">
        <v>8796.57</v>
      </c>
      <c r="K15" s="136">
        <v>8796.57</v>
      </c>
      <c r="L15" s="136"/>
      <c r="M15" s="136"/>
      <c r="N15" s="154"/>
      <c r="O15" s="175"/>
      <c r="P15" s="173">
        <v>119000</v>
      </c>
    </row>
    <row r="16" spans="1:16" s="132" customFormat="1" ht="12.75">
      <c r="A16" s="134" t="s">
        <v>260</v>
      </c>
      <c r="B16" s="135">
        <v>2900</v>
      </c>
      <c r="C16" s="136">
        <v>516.94</v>
      </c>
      <c r="D16" s="136">
        <v>0</v>
      </c>
      <c r="E16" s="136">
        <v>0</v>
      </c>
      <c r="F16" s="136">
        <v>516.94</v>
      </c>
      <c r="G16" s="136">
        <v>0</v>
      </c>
      <c r="H16" s="136">
        <v>0</v>
      </c>
      <c r="I16" s="136">
        <v>516.94</v>
      </c>
      <c r="J16" s="136">
        <v>0</v>
      </c>
      <c r="K16" s="136">
        <v>0</v>
      </c>
      <c r="L16" s="136"/>
      <c r="M16" s="136"/>
      <c r="N16" s="154"/>
      <c r="O16" s="135"/>
      <c r="P16" s="173">
        <v>2000</v>
      </c>
    </row>
    <row r="17" spans="1:16" s="132" customFormat="1" ht="12.75">
      <c r="A17" s="134" t="s">
        <v>261</v>
      </c>
      <c r="B17" s="135">
        <v>25600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18400</v>
      </c>
      <c r="K17" s="136">
        <v>0</v>
      </c>
      <c r="L17" s="136"/>
      <c r="M17" s="136"/>
      <c r="N17" s="154"/>
      <c r="O17" s="135"/>
      <c r="P17" s="173">
        <v>26000</v>
      </c>
    </row>
    <row r="18" spans="1:16" s="132" customFormat="1" ht="12.75">
      <c r="A18" s="134" t="s">
        <v>262</v>
      </c>
      <c r="B18" s="135">
        <v>400</v>
      </c>
      <c r="C18" s="136">
        <v>134.7</v>
      </c>
      <c r="D18" s="137">
        <v>0</v>
      </c>
      <c r="E18" s="137">
        <v>0</v>
      </c>
      <c r="F18" s="137">
        <v>85.5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0</v>
      </c>
      <c r="C26" s="67">
        <v>0</v>
      </c>
      <c r="D26" s="67">
        <v>960</v>
      </c>
      <c r="E26" s="67">
        <v>1660</v>
      </c>
      <c r="F26" s="67">
        <v>1660</v>
      </c>
      <c r="G26" s="67">
        <v>1660</v>
      </c>
      <c r="H26" s="67">
        <v>1660</v>
      </c>
      <c r="I26" s="67">
        <v>1660</v>
      </c>
      <c r="J26" s="67">
        <v>1660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10293.96</v>
      </c>
      <c r="C30" s="67">
        <v>19183.46</v>
      </c>
      <c r="D30" s="67">
        <v>29333.4</v>
      </c>
      <c r="E30" s="67">
        <v>40799.21</v>
      </c>
      <c r="F30" s="67">
        <v>49655.45</v>
      </c>
      <c r="G30" s="67">
        <v>58408.25</v>
      </c>
      <c r="H30" s="67">
        <v>67677.99</v>
      </c>
      <c r="I30" s="67">
        <v>94874.56</v>
      </c>
      <c r="J30" s="67">
        <v>103671.13</v>
      </c>
      <c r="K30" s="67"/>
      <c r="L30" s="67"/>
      <c r="M30" s="67"/>
      <c r="O30" s="240" t="s">
        <v>109</v>
      </c>
      <c r="P30" s="99">
        <v>-140600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-145000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108</v>
      </c>
      <c r="P32" s="94">
        <v>4400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-140600</v>
      </c>
      <c r="M35" s="95">
        <v>-145000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365</v>
      </c>
      <c r="B43" s="191"/>
      <c r="C43" s="192"/>
      <c r="D43" s="193"/>
      <c r="E43" s="194"/>
      <c r="F43" s="193"/>
      <c r="G43" s="194"/>
      <c r="H43" s="194"/>
      <c r="I43" s="194"/>
      <c r="J43" s="201" t="s">
        <v>135</v>
      </c>
      <c r="K43" s="202">
        <v>600</v>
      </c>
      <c r="L43" s="194"/>
      <c r="M43" s="202">
        <v>274</v>
      </c>
      <c r="N43" s="194"/>
      <c r="O43" s="202">
        <v>510</v>
      </c>
      <c r="P43" s="200"/>
    </row>
    <row r="44" spans="1:16" s="20" customFormat="1" ht="11.25">
      <c r="A44" s="190" t="s">
        <v>366</v>
      </c>
      <c r="B44" s="191"/>
      <c r="C44" s="192"/>
      <c r="D44" s="193"/>
      <c r="E44" s="194"/>
      <c r="F44" s="193"/>
      <c r="G44" s="194"/>
      <c r="H44" s="194"/>
      <c r="I44" s="194"/>
      <c r="J44" s="201" t="s">
        <v>135</v>
      </c>
      <c r="K44" s="202">
        <v>30</v>
      </c>
      <c r="L44" s="194"/>
      <c r="M44" s="202">
        <v>10</v>
      </c>
      <c r="N44" s="194"/>
      <c r="O44" s="202">
        <v>19</v>
      </c>
      <c r="P44" s="200"/>
    </row>
    <row r="45" spans="1:16" s="20" customFormat="1" ht="11.25">
      <c r="A45" s="190" t="s">
        <v>367</v>
      </c>
      <c r="B45" s="191"/>
      <c r="C45" s="192"/>
      <c r="D45" s="193"/>
      <c r="E45" s="194"/>
      <c r="F45" s="193"/>
      <c r="G45" s="194"/>
      <c r="H45" s="194"/>
      <c r="I45" s="194"/>
      <c r="J45" s="201" t="s">
        <v>370</v>
      </c>
      <c r="K45" s="202">
        <v>1</v>
      </c>
      <c r="L45" s="194"/>
      <c r="M45" s="202">
        <v>1</v>
      </c>
      <c r="N45" s="194"/>
      <c r="O45" s="202">
        <v>1</v>
      </c>
      <c r="P45" s="200"/>
    </row>
    <row r="46" spans="1:16" s="20" customFormat="1" ht="11.25">
      <c r="A46" s="190" t="s">
        <v>368</v>
      </c>
      <c r="B46" s="191"/>
      <c r="C46" s="192"/>
      <c r="D46" s="193"/>
      <c r="E46" s="194"/>
      <c r="F46" s="193"/>
      <c r="G46" s="194"/>
      <c r="H46" s="194"/>
      <c r="I46" s="194"/>
      <c r="J46" s="201" t="s">
        <v>135</v>
      </c>
      <c r="K46" s="202">
        <v>600</v>
      </c>
      <c r="L46" s="194"/>
      <c r="M46" s="202">
        <v>291</v>
      </c>
      <c r="N46" s="194"/>
      <c r="O46" s="202">
        <v>580</v>
      </c>
      <c r="P46" s="200"/>
    </row>
    <row r="47" spans="1:16" s="20" customFormat="1" ht="11.25">
      <c r="A47" s="190" t="s">
        <v>369</v>
      </c>
      <c r="B47" s="191"/>
      <c r="C47" s="192"/>
      <c r="D47" s="193"/>
      <c r="E47" s="194"/>
      <c r="F47" s="193"/>
      <c r="G47" s="194"/>
      <c r="H47" s="194"/>
      <c r="I47" s="194"/>
      <c r="J47" s="201" t="s">
        <v>135</v>
      </c>
      <c r="K47" s="202">
        <v>200</v>
      </c>
      <c r="L47" s="194"/>
      <c r="M47" s="202">
        <v>160</v>
      </c>
      <c r="N47" s="194"/>
      <c r="O47" s="202">
        <v>260</v>
      </c>
      <c r="P47" s="200"/>
    </row>
    <row r="48" spans="1:16" s="20" customFormat="1" ht="12" thickBot="1">
      <c r="A48" s="203"/>
      <c r="B48" s="204"/>
      <c r="C48" s="204"/>
      <c r="D48" s="86"/>
      <c r="E48" s="205"/>
      <c r="F48" s="206"/>
      <c r="G48" s="205"/>
      <c r="H48" s="205"/>
      <c r="I48" s="205"/>
      <c r="J48" s="205"/>
      <c r="K48" s="205"/>
      <c r="L48" s="205"/>
      <c r="M48" s="205"/>
      <c r="N48" s="205"/>
      <c r="O48" s="205"/>
      <c r="P48" s="207"/>
    </row>
    <row r="49" spans="1:4" ht="13.5" hidden="1" thickBot="1">
      <c r="A49" s="42"/>
      <c r="B49" s="22"/>
      <c r="C49" s="22"/>
      <c r="D49" s="44"/>
    </row>
    <row r="50" spans="1:16" ht="16.5" hidden="1" thickBot="1">
      <c r="A50" s="231" t="s">
        <v>189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3"/>
    </row>
    <row r="51" spans="1:6" ht="12.75" hidden="1">
      <c r="A51" s="42"/>
      <c r="B51" s="22"/>
      <c r="C51" s="22"/>
      <c r="D51" s="44"/>
      <c r="F51" s="4"/>
    </row>
    <row r="52" spans="2:6" ht="12.75" hidden="1">
      <c r="B52" s="22"/>
      <c r="C52" s="22"/>
      <c r="D52" s="44"/>
      <c r="F52" s="4"/>
    </row>
    <row r="53" spans="1:4" ht="12.75" hidden="1">
      <c r="A53" s="70"/>
      <c r="B53" s="22"/>
      <c r="C53" s="22"/>
      <c r="D53" s="19"/>
    </row>
    <row r="54" spans="1:11" ht="12.75" hidden="1">
      <c r="A54" s="71"/>
      <c r="B54" s="22"/>
      <c r="C54" s="22"/>
      <c r="D54" s="44"/>
      <c r="F54" s="4"/>
      <c r="J54" s="1"/>
      <c r="K54" s="1"/>
    </row>
    <row r="55" spans="1:11" ht="12.75" hidden="1">
      <c r="A55" s="72"/>
      <c r="B55" s="22"/>
      <c r="C55" s="22"/>
      <c r="D55" s="44"/>
      <c r="F55" s="4"/>
      <c r="J55" s="1"/>
      <c r="K55" s="1"/>
    </row>
    <row r="56" spans="1:11" ht="12.75" hidden="1">
      <c r="A56" s="42"/>
      <c r="B56" s="22"/>
      <c r="C56" s="22"/>
      <c r="D56" s="44"/>
      <c r="F56" s="4"/>
      <c r="J56" s="1"/>
      <c r="K56" s="1"/>
    </row>
    <row r="57" spans="1:11" ht="5.25" customHeight="1" hidden="1">
      <c r="A57" s="22"/>
      <c r="B57" s="22"/>
      <c r="C57" s="22"/>
      <c r="D57" s="22"/>
      <c r="J57" s="1"/>
      <c r="K57" s="1"/>
    </row>
    <row r="58" spans="4:11" ht="12.75" hidden="1">
      <c r="D58" s="57"/>
      <c r="J58" s="1"/>
      <c r="K58" s="1"/>
    </row>
    <row r="59" spans="6:11" ht="12.75" hidden="1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5" ht="12.75" hidden="1">
      <c r="F61" s="1"/>
      <c r="G61" s="1"/>
      <c r="H61" s="1"/>
      <c r="I61" s="1"/>
      <c r="J61" s="201" t="s">
        <v>135</v>
      </c>
      <c r="K61" s="1">
        <v>1430</v>
      </c>
      <c r="M61" s="1">
        <v>735</v>
      </c>
      <c r="O61" s="1">
        <v>1369</v>
      </c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48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mergeCells count="8">
    <mergeCell ref="E2:I2"/>
    <mergeCell ref="A50:P50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79"/>
  <sheetViews>
    <sheetView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36101000</v>
      </c>
      <c r="D1" s="145"/>
      <c r="E1" s="14"/>
      <c r="F1" s="189" t="s">
        <v>146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372000</v>
      </c>
      <c r="C5" s="149">
        <v>80625.37</v>
      </c>
      <c r="D5" s="150">
        <v>22917.3</v>
      </c>
      <c r="E5" s="150">
        <v>6912.89</v>
      </c>
      <c r="F5" s="150">
        <v>5552.48</v>
      </c>
      <c r="G5" s="150">
        <v>11183.77</v>
      </c>
      <c r="H5" s="150">
        <v>11478.81</v>
      </c>
      <c r="I5" s="150">
        <v>19580.45</v>
      </c>
      <c r="J5" s="150">
        <v>19321.67</v>
      </c>
      <c r="K5" s="150">
        <v>275096.29</v>
      </c>
      <c r="L5" s="150"/>
      <c r="M5" s="150"/>
      <c r="N5" s="151"/>
      <c r="O5" s="148"/>
      <c r="P5" s="172">
        <v>507000</v>
      </c>
      <c r="R5" s="99"/>
    </row>
    <row r="6" spans="1:18" s="32" customFormat="1" ht="12.75">
      <c r="A6" s="152" t="s">
        <v>211</v>
      </c>
      <c r="B6" s="153">
        <v>372000</v>
      </c>
      <c r="C6" s="157">
        <v>80625.37</v>
      </c>
      <c r="D6" s="158">
        <v>22917.3</v>
      </c>
      <c r="E6" s="158">
        <v>6912.89</v>
      </c>
      <c r="F6" s="158">
        <v>5552.48</v>
      </c>
      <c r="G6" s="158">
        <v>11183.77</v>
      </c>
      <c r="H6" s="158">
        <v>11478.81</v>
      </c>
      <c r="I6" s="158">
        <v>19580.45</v>
      </c>
      <c r="J6" s="158">
        <v>18881.67</v>
      </c>
      <c r="K6" s="158">
        <v>274111.29</v>
      </c>
      <c r="L6" s="158"/>
      <c r="M6" s="158"/>
      <c r="N6" s="159"/>
      <c r="O6" s="174"/>
      <c r="P6" s="173">
        <v>506000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440</v>
      </c>
      <c r="K7" s="158">
        <v>985</v>
      </c>
      <c r="L7" s="158"/>
      <c r="M7" s="158"/>
      <c r="N7" s="159"/>
      <c r="O7" s="153"/>
      <c r="P7" s="173">
        <v>1000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2156600</v>
      </c>
      <c r="C14" s="129">
        <v>627325.65</v>
      </c>
      <c r="D14" s="124">
        <v>112938.07</v>
      </c>
      <c r="E14" s="124">
        <v>125985.67</v>
      </c>
      <c r="F14" s="124">
        <v>108261.37</v>
      </c>
      <c r="G14" s="124">
        <v>116336.57</v>
      </c>
      <c r="H14" s="124">
        <v>108475.96</v>
      </c>
      <c r="I14" s="124">
        <v>102499.82</v>
      </c>
      <c r="J14" s="124">
        <v>174700.06</v>
      </c>
      <c r="K14" s="124">
        <v>102741.66</v>
      </c>
      <c r="L14" s="124"/>
      <c r="M14" s="124"/>
      <c r="N14" s="125"/>
      <c r="O14" s="126"/>
      <c r="P14" s="172">
        <v>2863000</v>
      </c>
    </row>
    <row r="15" spans="1:16" s="132" customFormat="1" ht="12.75">
      <c r="A15" s="134" t="s">
        <v>259</v>
      </c>
      <c r="B15" s="135">
        <v>57600</v>
      </c>
      <c r="C15" s="136">
        <v>7100.27</v>
      </c>
      <c r="D15" s="136">
        <v>6283.15</v>
      </c>
      <c r="E15" s="136">
        <v>6240.46</v>
      </c>
      <c r="F15" s="136">
        <v>6472.6</v>
      </c>
      <c r="G15" s="136">
        <v>6472.6</v>
      </c>
      <c r="H15" s="136">
        <v>6474.21</v>
      </c>
      <c r="I15" s="136">
        <v>6590.18</v>
      </c>
      <c r="J15" s="136">
        <v>4863.5</v>
      </c>
      <c r="K15" s="136">
        <v>6687.28</v>
      </c>
      <c r="L15" s="136"/>
      <c r="M15" s="136"/>
      <c r="N15" s="154"/>
      <c r="O15" s="175"/>
      <c r="P15" s="173">
        <v>84000</v>
      </c>
    </row>
    <row r="16" spans="1:16" s="132" customFormat="1" ht="12.75">
      <c r="A16" s="134" t="s">
        <v>260</v>
      </c>
      <c r="B16" s="135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0</v>
      </c>
    </row>
    <row r="17" spans="1:16" s="132" customFormat="1" ht="12.75">
      <c r="A17" s="134" t="s">
        <v>261</v>
      </c>
      <c r="B17" s="135">
        <v>2099000</v>
      </c>
      <c r="C17" s="136">
        <v>612849.82</v>
      </c>
      <c r="D17" s="136">
        <v>106611.62</v>
      </c>
      <c r="E17" s="136">
        <v>119745.21</v>
      </c>
      <c r="F17" s="136">
        <v>100681.15</v>
      </c>
      <c r="G17" s="136">
        <v>108974.13</v>
      </c>
      <c r="H17" s="136">
        <v>102001.75</v>
      </c>
      <c r="I17" s="136">
        <v>95909.64</v>
      </c>
      <c r="J17" s="136">
        <v>169836.56</v>
      </c>
      <c r="K17" s="136">
        <v>96054.38</v>
      </c>
      <c r="L17" s="136"/>
      <c r="M17" s="136"/>
      <c r="N17" s="154"/>
      <c r="O17" s="135"/>
      <c r="P17" s="173">
        <v>2769000</v>
      </c>
    </row>
    <row r="18" spans="1:16" s="132" customFormat="1" ht="12.75">
      <c r="A18" s="134" t="s">
        <v>262</v>
      </c>
      <c r="B18" s="135">
        <v>0</v>
      </c>
      <c r="C18" s="136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2622.88</v>
      </c>
      <c r="D19" s="136">
        <v>43.3</v>
      </c>
      <c r="E19" s="136">
        <v>0</v>
      </c>
      <c r="F19" s="136">
        <v>0</v>
      </c>
      <c r="G19" s="136">
        <v>582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8000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4752.68</v>
      </c>
      <c r="D21" s="137">
        <v>0</v>
      </c>
      <c r="E21" s="137">
        <v>0</v>
      </c>
      <c r="F21" s="137">
        <v>1107.62</v>
      </c>
      <c r="G21" s="137">
        <v>307.84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2000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80625.37</v>
      </c>
      <c r="C26" s="67">
        <v>103542.67</v>
      </c>
      <c r="D26" s="67">
        <v>110455.56</v>
      </c>
      <c r="E26" s="67">
        <v>116008.04</v>
      </c>
      <c r="F26" s="67">
        <v>127191.81</v>
      </c>
      <c r="G26" s="67">
        <v>138670.62</v>
      </c>
      <c r="H26" s="67">
        <v>158251.07</v>
      </c>
      <c r="I26" s="67">
        <v>177572.74</v>
      </c>
      <c r="J26" s="67">
        <v>452669.03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627325.65</v>
      </c>
      <c r="C30" s="67">
        <v>740263.72</v>
      </c>
      <c r="D30" s="67">
        <v>866249.39</v>
      </c>
      <c r="E30" s="67">
        <v>974510.76</v>
      </c>
      <c r="F30" s="67">
        <v>1090847.33</v>
      </c>
      <c r="G30" s="67">
        <v>1199323.29</v>
      </c>
      <c r="H30" s="67">
        <v>1301823.11</v>
      </c>
      <c r="I30" s="67">
        <v>1476523.17</v>
      </c>
      <c r="J30" s="67">
        <v>1579264.83</v>
      </c>
      <c r="K30" s="67"/>
      <c r="L30" s="67"/>
      <c r="M30" s="67"/>
      <c r="O30" s="240" t="s">
        <v>108</v>
      </c>
      <c r="P30" s="99">
        <v>-1784600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-2356000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109</v>
      </c>
      <c r="P32" s="94">
        <v>571400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-1784600</v>
      </c>
      <c r="M35" s="95">
        <v>-2356000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209"/>
      <c r="B42" s="210"/>
      <c r="C42" s="210"/>
      <c r="D42" s="210"/>
      <c r="E42" s="210"/>
      <c r="F42" s="210"/>
      <c r="G42" s="210"/>
      <c r="H42" s="210"/>
      <c r="I42" s="210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11"/>
    </row>
    <row r="43" spans="1:16" s="20" customFormat="1" ht="11.25">
      <c r="A43" s="212" t="s">
        <v>35</v>
      </c>
      <c r="B43" s="210"/>
      <c r="C43" s="210"/>
      <c r="D43" s="210"/>
      <c r="E43" s="210"/>
      <c r="F43" s="210"/>
      <c r="G43" s="210"/>
      <c r="H43" s="210"/>
      <c r="I43" s="210"/>
      <c r="J43" s="201" t="s">
        <v>502</v>
      </c>
      <c r="K43" s="202">
        <v>750</v>
      </c>
      <c r="L43" s="194"/>
      <c r="M43" s="202">
        <v>303</v>
      </c>
      <c r="N43" s="194"/>
      <c r="O43" s="202">
        <v>750</v>
      </c>
      <c r="P43" s="211"/>
    </row>
    <row r="44" spans="1:16" s="20" customFormat="1" ht="11.25">
      <c r="A44" s="190" t="s">
        <v>31</v>
      </c>
      <c r="B44" s="191"/>
      <c r="C44" s="192"/>
      <c r="D44" s="193"/>
      <c r="E44" s="194"/>
      <c r="F44" s="193"/>
      <c r="G44" s="194"/>
      <c r="H44" s="194"/>
      <c r="I44" s="194"/>
      <c r="J44" s="201" t="s">
        <v>502</v>
      </c>
      <c r="K44" s="202">
        <v>180</v>
      </c>
      <c r="L44" s="194"/>
      <c r="M44" s="202">
        <v>138</v>
      </c>
      <c r="N44" s="194"/>
      <c r="O44" s="202">
        <v>280</v>
      </c>
      <c r="P44" s="200"/>
    </row>
    <row r="45" spans="1:16" s="20" customFormat="1" ht="12" thickBot="1">
      <c r="A45" s="203"/>
      <c r="B45" s="204"/>
      <c r="C45" s="204"/>
      <c r="D45" s="86"/>
      <c r="E45" s="205"/>
      <c r="F45" s="206"/>
      <c r="G45" s="205"/>
      <c r="H45" s="205"/>
      <c r="I45" s="205"/>
      <c r="J45" s="205"/>
      <c r="K45" s="205"/>
      <c r="L45" s="205"/>
      <c r="M45" s="205"/>
      <c r="N45" s="205"/>
      <c r="O45" s="205"/>
      <c r="P45" s="207"/>
    </row>
    <row r="46" spans="1:4" ht="13.5" hidden="1" thickBot="1">
      <c r="A46" s="42"/>
      <c r="B46" s="22"/>
      <c r="C46" s="22"/>
      <c r="D46" s="44"/>
    </row>
    <row r="47" spans="1:16" ht="16.5" hidden="1" thickBot="1">
      <c r="A47" s="231" t="s">
        <v>189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3"/>
    </row>
    <row r="48" spans="1:6" ht="12.75" hidden="1">
      <c r="A48" s="42"/>
      <c r="B48" s="22"/>
      <c r="C48" s="22"/>
      <c r="D48" s="44"/>
      <c r="F48" s="4"/>
    </row>
    <row r="49" spans="2:6" ht="12.75" hidden="1">
      <c r="B49" s="22"/>
      <c r="C49" s="22"/>
      <c r="D49" s="44"/>
      <c r="F49" s="4"/>
    </row>
    <row r="50" spans="1:4" ht="12.75" hidden="1">
      <c r="A50" s="70"/>
      <c r="B50" s="22"/>
      <c r="C50" s="22"/>
      <c r="D50" s="19"/>
    </row>
    <row r="51" spans="1:11" ht="12.75" hidden="1">
      <c r="A51" s="71"/>
      <c r="B51" s="22"/>
      <c r="C51" s="22"/>
      <c r="D51" s="44"/>
      <c r="F51" s="4"/>
      <c r="J51" s="1"/>
      <c r="K51" s="1"/>
    </row>
    <row r="52" spans="1:11" ht="12.75" hidden="1">
      <c r="A52" s="72"/>
      <c r="B52" s="22"/>
      <c r="C52" s="22"/>
      <c r="D52" s="44"/>
      <c r="F52" s="4"/>
      <c r="J52" s="1"/>
      <c r="K52" s="1"/>
    </row>
    <row r="53" spans="1:11" ht="12.75" hidden="1">
      <c r="A53" s="42"/>
      <c r="B53" s="22"/>
      <c r="C53" s="22"/>
      <c r="D53" s="44"/>
      <c r="F53" s="4"/>
      <c r="J53" s="1"/>
      <c r="K53" s="1"/>
    </row>
    <row r="54" spans="1:11" ht="5.25" customHeight="1" hidden="1">
      <c r="A54" s="22"/>
      <c r="B54" s="22"/>
      <c r="C54" s="22"/>
      <c r="D54" s="22"/>
      <c r="J54" s="1"/>
      <c r="K54" s="1"/>
    </row>
    <row r="55" spans="4:11" ht="12.75" hidden="1">
      <c r="D55" s="57"/>
      <c r="J55" s="1"/>
      <c r="K55" s="1"/>
    </row>
    <row r="56" spans="6:11" ht="12.75" hidden="1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5" ht="12.75" hidden="1">
      <c r="F58" s="1"/>
      <c r="G58" s="1"/>
      <c r="H58" s="1"/>
      <c r="I58" s="1"/>
      <c r="J58" s="201" t="s">
        <v>502</v>
      </c>
      <c r="K58" s="1">
        <v>930</v>
      </c>
      <c r="M58" s="1">
        <v>441</v>
      </c>
      <c r="O58" s="1">
        <v>1030</v>
      </c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48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8">
    <mergeCell ref="E2:I2"/>
    <mergeCell ref="A47:P47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88"/>
  <sheetViews>
    <sheetView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36201000</v>
      </c>
      <c r="D1" s="145"/>
      <c r="E1" s="14"/>
      <c r="F1" s="176" t="s">
        <v>147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3800</v>
      </c>
      <c r="C5" s="149">
        <v>600</v>
      </c>
      <c r="D5" s="150">
        <v>0</v>
      </c>
      <c r="E5" s="150">
        <v>0</v>
      </c>
      <c r="F5" s="150">
        <v>310</v>
      </c>
      <c r="G5" s="150">
        <v>210</v>
      </c>
      <c r="H5" s="150">
        <v>0</v>
      </c>
      <c r="I5" s="150">
        <v>755</v>
      </c>
      <c r="J5" s="150">
        <v>155</v>
      </c>
      <c r="K5" s="150">
        <v>0</v>
      </c>
      <c r="L5" s="150"/>
      <c r="M5" s="150"/>
      <c r="N5" s="151"/>
      <c r="O5" s="148"/>
      <c r="P5" s="172">
        <v>3000</v>
      </c>
      <c r="R5" s="99"/>
    </row>
    <row r="6" spans="1:18" s="32" customFormat="1" ht="12.75">
      <c r="A6" s="152" t="s">
        <v>211</v>
      </c>
      <c r="B6" s="153">
        <v>3800</v>
      </c>
      <c r="C6" s="157">
        <v>600</v>
      </c>
      <c r="D6" s="158">
        <v>0</v>
      </c>
      <c r="E6" s="158">
        <v>0</v>
      </c>
      <c r="F6" s="158">
        <v>310</v>
      </c>
      <c r="G6" s="158">
        <v>210</v>
      </c>
      <c r="H6" s="158">
        <v>0</v>
      </c>
      <c r="I6" s="158">
        <v>755</v>
      </c>
      <c r="J6" s="158">
        <v>155</v>
      </c>
      <c r="K6" s="158">
        <v>0</v>
      </c>
      <c r="L6" s="158"/>
      <c r="M6" s="158"/>
      <c r="N6" s="159"/>
      <c r="O6" s="174"/>
      <c r="P6" s="173">
        <v>3000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154400</v>
      </c>
      <c r="C14" s="129">
        <v>49862.8</v>
      </c>
      <c r="D14" s="124">
        <v>3275.2</v>
      </c>
      <c r="E14" s="124">
        <v>2306.76</v>
      </c>
      <c r="F14" s="124">
        <v>6632.64</v>
      </c>
      <c r="G14" s="124">
        <v>6450.86</v>
      </c>
      <c r="H14" s="124">
        <v>5993.62</v>
      </c>
      <c r="I14" s="124">
        <v>33849.48</v>
      </c>
      <c r="J14" s="124">
        <v>4735.7</v>
      </c>
      <c r="K14" s="124">
        <v>990.21</v>
      </c>
      <c r="L14" s="124"/>
      <c r="M14" s="124"/>
      <c r="N14" s="125"/>
      <c r="O14" s="126"/>
      <c r="P14" s="172">
        <v>155000</v>
      </c>
    </row>
    <row r="15" spans="1:16" s="132" customFormat="1" ht="12.75">
      <c r="A15" s="134" t="s">
        <v>259</v>
      </c>
      <c r="B15" s="135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/>
      <c r="M15" s="136"/>
      <c r="N15" s="154"/>
      <c r="O15" s="175"/>
      <c r="P15" s="173"/>
    </row>
    <row r="16" spans="1:16" s="132" customFormat="1" ht="12.75">
      <c r="A16" s="134" t="s">
        <v>260</v>
      </c>
      <c r="B16" s="135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0</v>
      </c>
    </row>
    <row r="17" spans="1:16" s="132" customFormat="1" ht="12.75">
      <c r="A17" s="134" t="s">
        <v>261</v>
      </c>
      <c r="B17" s="135">
        <v>154300</v>
      </c>
      <c r="C17" s="136">
        <v>49862.8</v>
      </c>
      <c r="D17" s="136">
        <v>3275.2</v>
      </c>
      <c r="E17" s="136">
        <v>2306.76</v>
      </c>
      <c r="F17" s="136">
        <v>6632.64</v>
      </c>
      <c r="G17" s="136">
        <v>6450.86</v>
      </c>
      <c r="H17" s="136">
        <v>5993.62</v>
      </c>
      <c r="I17" s="136">
        <v>33849.48</v>
      </c>
      <c r="J17" s="136">
        <v>4735.7</v>
      </c>
      <c r="K17" s="136">
        <v>990.21</v>
      </c>
      <c r="L17" s="136"/>
      <c r="M17" s="136"/>
      <c r="N17" s="154"/>
      <c r="O17" s="135"/>
      <c r="P17" s="173">
        <v>155000</v>
      </c>
    </row>
    <row r="18" spans="1:16" s="132" customFormat="1" ht="12.75">
      <c r="A18" s="134" t="s">
        <v>262</v>
      </c>
      <c r="B18" s="135">
        <v>100</v>
      </c>
      <c r="C18" s="136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600</v>
      </c>
      <c r="C26" s="67">
        <v>600</v>
      </c>
      <c r="D26" s="67">
        <v>600</v>
      </c>
      <c r="E26" s="67">
        <v>910</v>
      </c>
      <c r="F26" s="67">
        <v>1120</v>
      </c>
      <c r="G26" s="67">
        <v>1120</v>
      </c>
      <c r="H26" s="67">
        <v>1875</v>
      </c>
      <c r="I26" s="67">
        <v>2030</v>
      </c>
      <c r="J26" s="67">
        <v>2030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49862.8</v>
      </c>
      <c r="C30" s="67">
        <v>53138</v>
      </c>
      <c r="D30" s="67">
        <v>55444.76</v>
      </c>
      <c r="E30" s="67">
        <v>62077.4</v>
      </c>
      <c r="F30" s="67">
        <v>68528.26</v>
      </c>
      <c r="G30" s="67">
        <v>74521.88</v>
      </c>
      <c r="H30" s="67">
        <v>108371.36</v>
      </c>
      <c r="I30" s="67">
        <v>113107.06</v>
      </c>
      <c r="J30" s="67">
        <v>114097.27</v>
      </c>
      <c r="K30" s="67"/>
      <c r="L30" s="67"/>
      <c r="M30" s="67"/>
      <c r="O30" s="240" t="s">
        <v>109</v>
      </c>
      <c r="P30" s="99">
        <v>-150600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-152000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108</v>
      </c>
      <c r="P32" s="94">
        <v>1400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-150600</v>
      </c>
      <c r="M35" s="95">
        <v>-152000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371</v>
      </c>
      <c r="B43" s="191"/>
      <c r="C43" s="192"/>
      <c r="D43" s="193"/>
      <c r="E43" s="194"/>
      <c r="F43" s="193"/>
      <c r="G43" s="194"/>
      <c r="H43" s="194"/>
      <c r="I43" s="194"/>
      <c r="J43" s="201" t="s">
        <v>372</v>
      </c>
      <c r="K43" s="202">
        <v>15</v>
      </c>
      <c r="L43" s="194"/>
      <c r="M43" s="202">
        <v>10</v>
      </c>
      <c r="N43" s="194"/>
      <c r="O43" s="202">
        <v>15</v>
      </c>
      <c r="P43" s="200"/>
    </row>
    <row r="44" spans="1:16" s="20" customFormat="1" ht="11.25">
      <c r="A44" s="190"/>
      <c r="B44" s="191"/>
      <c r="C44" s="192"/>
      <c r="D44" s="193"/>
      <c r="E44" s="194"/>
      <c r="F44" s="193"/>
      <c r="G44" s="194"/>
      <c r="H44" s="194"/>
      <c r="I44" s="194"/>
      <c r="J44" s="201" t="s">
        <v>373</v>
      </c>
      <c r="K44" s="202">
        <v>200</v>
      </c>
      <c r="L44" s="194"/>
      <c r="M44" s="202">
        <v>214</v>
      </c>
      <c r="N44" s="194"/>
      <c r="O44" s="202">
        <v>240</v>
      </c>
      <c r="P44" s="200"/>
    </row>
    <row r="45" spans="1:16" s="20" customFormat="1" ht="11.25">
      <c r="A45" s="190"/>
      <c r="B45" s="191"/>
      <c r="C45" s="192"/>
      <c r="D45" s="193"/>
      <c r="E45" s="194"/>
      <c r="F45" s="193"/>
      <c r="G45" s="194"/>
      <c r="H45" s="194"/>
      <c r="I45" s="194"/>
      <c r="J45" s="201" t="s">
        <v>374</v>
      </c>
      <c r="K45" s="202">
        <v>3</v>
      </c>
      <c r="L45" s="194"/>
      <c r="M45" s="202">
        <v>1</v>
      </c>
      <c r="N45" s="194"/>
      <c r="O45" s="202">
        <v>2</v>
      </c>
      <c r="P45" s="200"/>
    </row>
    <row r="46" spans="1:16" s="20" customFormat="1" ht="11.25">
      <c r="A46" s="190" t="s">
        <v>375</v>
      </c>
      <c r="B46" s="191"/>
      <c r="C46" s="192"/>
      <c r="D46" s="193"/>
      <c r="E46" s="194"/>
      <c r="F46" s="193"/>
      <c r="G46" s="194"/>
      <c r="H46" s="194"/>
      <c r="I46" s="194"/>
      <c r="J46" s="201" t="s">
        <v>376</v>
      </c>
      <c r="K46" s="202">
        <v>550</v>
      </c>
      <c r="L46" s="194"/>
      <c r="M46" s="202">
        <v>0</v>
      </c>
      <c r="N46" s="194"/>
      <c r="O46" s="202">
        <v>400</v>
      </c>
      <c r="P46" s="200"/>
    </row>
    <row r="47" spans="1:16" s="20" customFormat="1" ht="11.25">
      <c r="A47" s="190"/>
      <c r="B47" s="191"/>
      <c r="C47" s="192"/>
      <c r="D47" s="193"/>
      <c r="E47" s="194"/>
      <c r="F47" s="193"/>
      <c r="G47" s="194"/>
      <c r="H47" s="194"/>
      <c r="I47" s="194"/>
      <c r="J47" s="201" t="s">
        <v>372</v>
      </c>
      <c r="K47" s="202">
        <v>115</v>
      </c>
      <c r="L47" s="194"/>
      <c r="M47" s="202">
        <v>31</v>
      </c>
      <c r="N47" s="194"/>
      <c r="O47" s="202">
        <v>115</v>
      </c>
      <c r="P47" s="200"/>
    </row>
    <row r="48" spans="1:16" s="20" customFormat="1" ht="11.25">
      <c r="A48" s="190"/>
      <c r="B48" s="191"/>
      <c r="C48" s="192"/>
      <c r="D48" s="193"/>
      <c r="E48" s="194"/>
      <c r="F48" s="193"/>
      <c r="G48" s="194"/>
      <c r="H48" s="194"/>
      <c r="I48" s="194"/>
      <c r="J48" s="201" t="s">
        <v>373</v>
      </c>
      <c r="K48" s="202">
        <v>3100</v>
      </c>
      <c r="L48" s="194"/>
      <c r="M48" s="202">
        <v>1184</v>
      </c>
      <c r="N48" s="194"/>
      <c r="O48" s="202">
        <v>3100</v>
      </c>
      <c r="P48" s="200"/>
    </row>
    <row r="49" spans="1:16" s="20" customFormat="1" ht="11.25">
      <c r="A49" s="190"/>
      <c r="B49" s="191"/>
      <c r="C49" s="192"/>
      <c r="D49" s="193"/>
      <c r="E49" s="194"/>
      <c r="F49" s="193"/>
      <c r="G49" s="194"/>
      <c r="H49" s="194"/>
      <c r="I49" s="194"/>
      <c r="J49" s="201" t="s">
        <v>374</v>
      </c>
      <c r="K49" s="202">
        <v>2</v>
      </c>
      <c r="L49" s="194"/>
      <c r="M49" s="202">
        <v>0</v>
      </c>
      <c r="N49" s="194"/>
      <c r="O49" s="202">
        <v>1</v>
      </c>
      <c r="P49" s="200"/>
    </row>
    <row r="50" spans="1:16" s="20" customFormat="1" ht="11.25">
      <c r="A50" s="190" t="s">
        <v>377</v>
      </c>
      <c r="B50" s="191"/>
      <c r="C50" s="192"/>
      <c r="D50" s="193"/>
      <c r="E50" s="194"/>
      <c r="F50" s="193"/>
      <c r="G50" s="194"/>
      <c r="H50" s="194"/>
      <c r="I50" s="194"/>
      <c r="J50" s="201" t="s">
        <v>378</v>
      </c>
      <c r="K50" s="202">
        <v>15</v>
      </c>
      <c r="L50" s="194"/>
      <c r="M50" s="202">
        <v>4</v>
      </c>
      <c r="N50" s="194"/>
      <c r="O50" s="202">
        <v>15</v>
      </c>
      <c r="P50" s="200"/>
    </row>
    <row r="51" spans="1:16" s="20" customFormat="1" ht="11.25">
      <c r="A51" s="190" t="s">
        <v>505</v>
      </c>
      <c r="B51" s="191"/>
      <c r="C51" s="192"/>
      <c r="D51" s="193"/>
      <c r="E51" s="194"/>
      <c r="F51" s="193"/>
      <c r="G51" s="194"/>
      <c r="H51" s="194"/>
      <c r="I51" s="194"/>
      <c r="J51" s="201" t="s">
        <v>379</v>
      </c>
      <c r="K51" s="202">
        <v>250</v>
      </c>
      <c r="L51" s="194"/>
      <c r="M51" s="202">
        <v>50</v>
      </c>
      <c r="N51" s="194"/>
      <c r="O51" s="202">
        <v>250</v>
      </c>
      <c r="P51" s="200"/>
    </row>
    <row r="52" spans="1:16" s="20" customFormat="1" ht="11.25">
      <c r="A52" s="190"/>
      <c r="B52" s="191"/>
      <c r="C52" s="192"/>
      <c r="D52" s="193"/>
      <c r="E52" s="194"/>
      <c r="F52" s="193"/>
      <c r="G52" s="194"/>
      <c r="H52" s="194"/>
      <c r="I52" s="194"/>
      <c r="J52" s="201" t="s">
        <v>378</v>
      </c>
      <c r="K52" s="202">
        <v>12</v>
      </c>
      <c r="L52" s="194"/>
      <c r="M52" s="202">
        <v>3</v>
      </c>
      <c r="N52" s="194"/>
      <c r="O52" s="202">
        <v>8</v>
      </c>
      <c r="P52" s="200"/>
    </row>
    <row r="53" spans="1:16" s="20" customFormat="1" ht="11.25">
      <c r="A53" s="190" t="s">
        <v>380</v>
      </c>
      <c r="B53" s="191"/>
      <c r="C53" s="192"/>
      <c r="D53" s="193"/>
      <c r="E53" s="194"/>
      <c r="F53" s="193"/>
      <c r="G53" s="194"/>
      <c r="H53" s="194"/>
      <c r="I53" s="194"/>
      <c r="J53" s="201" t="s">
        <v>378</v>
      </c>
      <c r="K53" s="202">
        <v>15</v>
      </c>
      <c r="L53" s="194"/>
      <c r="M53" s="202">
        <v>1</v>
      </c>
      <c r="N53" s="194"/>
      <c r="O53" s="202">
        <v>4</v>
      </c>
      <c r="P53" s="200"/>
    </row>
    <row r="54" spans="1:16" s="20" customFormat="1" ht="12" thickBot="1">
      <c r="A54" s="203"/>
      <c r="B54" s="204"/>
      <c r="C54" s="204"/>
      <c r="D54" s="86"/>
      <c r="E54" s="205"/>
      <c r="F54" s="206"/>
      <c r="G54" s="205"/>
      <c r="H54" s="205"/>
      <c r="I54" s="205"/>
      <c r="J54" s="205"/>
      <c r="K54" s="205"/>
      <c r="L54" s="205"/>
      <c r="M54" s="205"/>
      <c r="N54" s="205"/>
      <c r="O54" s="205"/>
      <c r="P54" s="207"/>
    </row>
    <row r="55" spans="1:4" ht="13.5" hidden="1" thickBot="1">
      <c r="A55" s="42"/>
      <c r="B55" s="22"/>
      <c r="C55" s="22"/>
      <c r="D55" s="44"/>
    </row>
    <row r="56" spans="1:16" ht="16.5" hidden="1" thickBot="1">
      <c r="A56" s="231" t="s">
        <v>189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3"/>
    </row>
    <row r="57" spans="1:6" ht="12.75" hidden="1">
      <c r="A57" s="42"/>
      <c r="B57" s="22"/>
      <c r="C57" s="22"/>
      <c r="D57" s="44"/>
      <c r="F57" s="4"/>
    </row>
    <row r="58" spans="2:6" ht="12.75" hidden="1">
      <c r="B58" s="22"/>
      <c r="C58" s="22"/>
      <c r="D58" s="44"/>
      <c r="F58" s="4"/>
    </row>
    <row r="59" spans="1:4" ht="12.75" hidden="1">
      <c r="A59" s="70"/>
      <c r="B59" s="22"/>
      <c r="C59" s="22"/>
      <c r="D59" s="19"/>
    </row>
    <row r="60" spans="1:11" ht="12.75" hidden="1">
      <c r="A60" s="71"/>
      <c r="B60" s="22"/>
      <c r="C60" s="22"/>
      <c r="D60" s="44"/>
      <c r="F60" s="4"/>
      <c r="J60" s="1"/>
      <c r="K60" s="1"/>
    </row>
    <row r="61" spans="1:11" ht="12.75" hidden="1">
      <c r="A61" s="72"/>
      <c r="B61" s="22"/>
      <c r="C61" s="22"/>
      <c r="D61" s="44"/>
      <c r="F61" s="4"/>
      <c r="J61" s="1"/>
      <c r="K61" s="1"/>
    </row>
    <row r="62" spans="1:11" ht="12.75" hidden="1">
      <c r="A62" s="42"/>
      <c r="B62" s="22"/>
      <c r="C62" s="22"/>
      <c r="D62" s="44"/>
      <c r="F62" s="4"/>
      <c r="J62" s="1"/>
      <c r="K62" s="1"/>
    </row>
    <row r="63" spans="1:11" ht="5.25" customHeight="1" hidden="1">
      <c r="A63" s="22"/>
      <c r="B63" s="22"/>
      <c r="C63" s="22"/>
      <c r="D63" s="22"/>
      <c r="J63" s="1"/>
      <c r="K63" s="1"/>
    </row>
    <row r="64" spans="4:11" ht="12.75" hidden="1">
      <c r="D64" s="57"/>
      <c r="J64" s="1"/>
      <c r="K64" s="1"/>
    </row>
    <row r="65" spans="6:11" ht="12.75" hidden="1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5" ht="12.75" hidden="1">
      <c r="F67" s="1"/>
      <c r="G67" s="1"/>
      <c r="H67" s="1"/>
      <c r="I67" s="1"/>
      <c r="J67" s="182" t="s">
        <v>378</v>
      </c>
      <c r="K67" s="1">
        <v>177</v>
      </c>
      <c r="M67" s="1">
        <v>50</v>
      </c>
      <c r="O67" s="1">
        <v>160</v>
      </c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6:11" ht="12.75">
      <c r="F74" s="1"/>
      <c r="G74" s="1"/>
      <c r="H74" s="1"/>
      <c r="I74" s="1"/>
      <c r="J74" s="1"/>
      <c r="K74" s="1"/>
    </row>
    <row r="75" spans="6:11" ht="12.75">
      <c r="F75" s="1"/>
      <c r="G75" s="1"/>
      <c r="H75" s="1"/>
      <c r="I75" s="1"/>
      <c r="J75" s="1"/>
      <c r="K75" s="1"/>
    </row>
    <row r="76" spans="6:11" ht="12.75">
      <c r="F76" s="1"/>
      <c r="G76" s="1"/>
      <c r="H76" s="1"/>
      <c r="I76" s="1"/>
      <c r="J76" s="1"/>
      <c r="K76" s="1"/>
    </row>
    <row r="77" spans="6:11" ht="12.75">
      <c r="F77" s="1"/>
      <c r="G77" s="1"/>
      <c r="H77" s="1"/>
      <c r="I77" s="1"/>
      <c r="J77" s="1"/>
      <c r="K77" s="1"/>
    </row>
    <row r="78" spans="6:11" ht="12.75"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48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mergeCells count="8">
    <mergeCell ref="E2:I2"/>
    <mergeCell ref="A56:P56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80"/>
  <sheetViews>
    <sheetView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36310000</v>
      </c>
      <c r="D1" s="145"/>
      <c r="E1" s="14"/>
      <c r="F1" s="177" t="s">
        <v>148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100</v>
      </c>
      <c r="C5" s="149">
        <v>0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/>
      <c r="M5" s="150"/>
      <c r="N5" s="151"/>
      <c r="O5" s="148"/>
      <c r="P5" s="172">
        <v>0</v>
      </c>
      <c r="R5" s="99"/>
    </row>
    <row r="6" spans="1:18" s="32" customFormat="1" ht="12.75">
      <c r="A6" s="152" t="s">
        <v>211</v>
      </c>
      <c r="B6" s="153">
        <v>100</v>
      </c>
      <c r="C6" s="157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/>
      <c r="M6" s="158"/>
      <c r="N6" s="159"/>
      <c r="O6" s="174"/>
      <c r="P6" s="173">
        <v>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326100</v>
      </c>
      <c r="C14" s="129">
        <v>10875</v>
      </c>
      <c r="D14" s="124">
        <v>15250.8</v>
      </c>
      <c r="E14" s="124">
        <v>54385.57</v>
      </c>
      <c r="F14" s="124">
        <v>15034.75</v>
      </c>
      <c r="G14" s="124">
        <v>65305.65</v>
      </c>
      <c r="H14" s="124">
        <v>0</v>
      </c>
      <c r="I14" s="124">
        <v>59157.75</v>
      </c>
      <c r="J14" s="124">
        <v>18700</v>
      </c>
      <c r="K14" s="124">
        <v>0</v>
      </c>
      <c r="L14" s="124"/>
      <c r="M14" s="124"/>
      <c r="N14" s="125"/>
      <c r="O14" s="126"/>
      <c r="P14" s="172">
        <v>326000</v>
      </c>
    </row>
    <row r="15" spans="1:16" s="132" customFormat="1" ht="12.75">
      <c r="A15" s="134" t="s">
        <v>259</v>
      </c>
      <c r="B15" s="135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/>
      <c r="M15" s="136"/>
      <c r="N15" s="154"/>
      <c r="O15" s="175"/>
      <c r="P15" s="173"/>
    </row>
    <row r="16" spans="1:16" s="132" customFormat="1" ht="12.75">
      <c r="A16" s="134" t="s">
        <v>260</v>
      </c>
      <c r="B16" s="135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0</v>
      </c>
    </row>
    <row r="17" spans="1:16" s="132" customFormat="1" ht="12.75">
      <c r="A17" s="134" t="s">
        <v>261</v>
      </c>
      <c r="B17" s="135">
        <v>326100</v>
      </c>
      <c r="C17" s="136">
        <v>10875</v>
      </c>
      <c r="D17" s="136">
        <v>15250.8</v>
      </c>
      <c r="E17" s="136">
        <v>54385.57</v>
      </c>
      <c r="F17" s="136">
        <v>15034.75</v>
      </c>
      <c r="G17" s="136">
        <v>65305.65</v>
      </c>
      <c r="H17" s="136">
        <v>0</v>
      </c>
      <c r="I17" s="136">
        <v>59157.75</v>
      </c>
      <c r="J17" s="136">
        <v>18700</v>
      </c>
      <c r="K17" s="136">
        <v>0</v>
      </c>
      <c r="L17" s="136"/>
      <c r="M17" s="136"/>
      <c r="N17" s="154"/>
      <c r="O17" s="135"/>
      <c r="P17" s="173">
        <v>326000</v>
      </c>
    </row>
    <row r="18" spans="1:16" s="132" customFormat="1" ht="12.75">
      <c r="A18" s="134" t="s">
        <v>262</v>
      </c>
      <c r="B18" s="135">
        <v>0</v>
      </c>
      <c r="C18" s="136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10875</v>
      </c>
      <c r="C30" s="67">
        <v>26125.8</v>
      </c>
      <c r="D30" s="67">
        <v>80511.37</v>
      </c>
      <c r="E30" s="67">
        <v>95546.12</v>
      </c>
      <c r="F30" s="67">
        <v>160851.77</v>
      </c>
      <c r="G30" s="67">
        <v>160851.77</v>
      </c>
      <c r="H30" s="67">
        <v>220009.52</v>
      </c>
      <c r="I30" s="67">
        <v>238709.52</v>
      </c>
      <c r="J30" s="67">
        <v>238709.52</v>
      </c>
      <c r="K30" s="67"/>
      <c r="L30" s="67"/>
      <c r="M30" s="67"/>
      <c r="O30" s="240" t="s">
        <v>109</v>
      </c>
      <c r="P30" s="99">
        <v>-326000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-326000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108</v>
      </c>
      <c r="P32" s="94">
        <v>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-326000</v>
      </c>
      <c r="M35" s="95">
        <v>-326000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381</v>
      </c>
      <c r="B43" s="191"/>
      <c r="C43" s="192"/>
      <c r="D43" s="193"/>
      <c r="E43" s="194"/>
      <c r="F43" s="193"/>
      <c r="G43" s="194"/>
      <c r="H43" s="194"/>
      <c r="I43" s="194"/>
      <c r="J43" s="201" t="s">
        <v>382</v>
      </c>
      <c r="K43" s="202">
        <v>540</v>
      </c>
      <c r="L43" s="194"/>
      <c r="M43" s="202">
        <v>300</v>
      </c>
      <c r="N43" s="194"/>
      <c r="O43" s="202">
        <v>580</v>
      </c>
      <c r="P43" s="200"/>
    </row>
    <row r="44" spans="1:16" s="20" customFormat="1" ht="11.25">
      <c r="A44" s="190" t="s">
        <v>52</v>
      </c>
      <c r="B44" s="191"/>
      <c r="C44" s="192"/>
      <c r="D44" s="193"/>
      <c r="E44" s="194"/>
      <c r="F44" s="193"/>
      <c r="G44" s="194"/>
      <c r="H44" s="194"/>
      <c r="I44" s="194"/>
      <c r="J44" s="201" t="s">
        <v>378</v>
      </c>
      <c r="K44" s="202">
        <v>5</v>
      </c>
      <c r="L44" s="194"/>
      <c r="M44" s="202">
        <v>8</v>
      </c>
      <c r="N44" s="194"/>
      <c r="O44" s="202">
        <v>25</v>
      </c>
      <c r="P44" s="200"/>
    </row>
    <row r="45" spans="1:16" s="20" customFormat="1" ht="11.25">
      <c r="A45" s="190"/>
      <c r="B45" s="191"/>
      <c r="C45" s="192"/>
      <c r="D45" s="193"/>
      <c r="E45" s="194"/>
      <c r="F45" s="193"/>
      <c r="G45" s="194"/>
      <c r="H45" s="194"/>
      <c r="I45" s="194"/>
      <c r="J45" s="201" t="s">
        <v>383</v>
      </c>
      <c r="K45" s="202">
        <v>15</v>
      </c>
      <c r="L45" s="194"/>
      <c r="M45" s="202">
        <v>17</v>
      </c>
      <c r="N45" s="194"/>
      <c r="O45" s="202">
        <v>10</v>
      </c>
      <c r="P45" s="200"/>
    </row>
    <row r="46" spans="1:16" s="20" customFormat="1" ht="12" thickBot="1">
      <c r="A46" s="203"/>
      <c r="B46" s="204"/>
      <c r="C46" s="204"/>
      <c r="D46" s="86"/>
      <c r="E46" s="205"/>
      <c r="F46" s="206"/>
      <c r="G46" s="205"/>
      <c r="H46" s="205"/>
      <c r="I46" s="205"/>
      <c r="J46" s="205"/>
      <c r="K46" s="205"/>
      <c r="L46" s="205"/>
      <c r="M46" s="205"/>
      <c r="N46" s="205"/>
      <c r="O46" s="205"/>
      <c r="P46" s="207"/>
    </row>
    <row r="47" spans="1:4" ht="13.5" hidden="1" thickBot="1">
      <c r="A47" s="42"/>
      <c r="B47" s="22"/>
      <c r="C47" s="22"/>
      <c r="D47" s="44"/>
    </row>
    <row r="48" spans="1:16" ht="16.5" hidden="1" thickBot="1">
      <c r="A48" s="231" t="s">
        <v>189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3"/>
    </row>
    <row r="49" spans="1:6" ht="12.75" hidden="1">
      <c r="A49" s="42"/>
      <c r="B49" s="22"/>
      <c r="C49" s="22"/>
      <c r="D49" s="44"/>
      <c r="F49" s="4"/>
    </row>
    <row r="50" spans="2:6" ht="12.75" hidden="1">
      <c r="B50" s="22"/>
      <c r="C50" s="22"/>
      <c r="D50" s="44"/>
      <c r="F50" s="4"/>
    </row>
    <row r="51" spans="1:4" ht="12.75" hidden="1">
      <c r="A51" s="70"/>
      <c r="B51" s="22"/>
      <c r="C51" s="22"/>
      <c r="D51" s="19"/>
    </row>
    <row r="52" spans="1:11" ht="12.75" hidden="1">
      <c r="A52" s="71"/>
      <c r="B52" s="22"/>
      <c r="C52" s="22"/>
      <c r="D52" s="44"/>
      <c r="F52" s="4"/>
      <c r="J52" s="1"/>
      <c r="K52" s="1"/>
    </row>
    <row r="53" spans="1:11" ht="12.75" hidden="1">
      <c r="A53" s="72"/>
      <c r="B53" s="22"/>
      <c r="C53" s="22"/>
      <c r="D53" s="44"/>
      <c r="F53" s="4"/>
      <c r="J53" s="1"/>
      <c r="K53" s="1"/>
    </row>
    <row r="54" spans="1:11" ht="12.75" hidden="1">
      <c r="A54" s="42"/>
      <c r="B54" s="22"/>
      <c r="C54" s="22"/>
      <c r="D54" s="44"/>
      <c r="F54" s="4"/>
      <c r="J54" s="1"/>
      <c r="K54" s="1"/>
    </row>
    <row r="55" spans="1:11" ht="5.25" customHeight="1" hidden="1">
      <c r="A55" s="22"/>
      <c r="B55" s="22"/>
      <c r="C55" s="22"/>
      <c r="D55" s="22"/>
      <c r="J55" s="1"/>
      <c r="K55" s="1"/>
    </row>
    <row r="56" spans="4:11" ht="12.75" hidden="1">
      <c r="D56" s="57"/>
      <c r="J56" s="1"/>
      <c r="K56" s="1"/>
    </row>
    <row r="57" spans="6:11" ht="12.75" hidden="1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8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mergeCells count="8">
    <mergeCell ref="E2:I2"/>
    <mergeCell ref="A48:P48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90" zoomScaleNormal="90" workbookViewId="0" topLeftCell="B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36320000</v>
      </c>
      <c r="D1" s="145"/>
      <c r="E1" s="14"/>
      <c r="F1" s="176" t="s">
        <v>149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0</v>
      </c>
      <c r="C5" s="149">
        <v>0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/>
      <c r="M5" s="150"/>
      <c r="N5" s="151"/>
      <c r="O5" s="148"/>
      <c r="P5" s="172">
        <v>0</v>
      </c>
      <c r="R5" s="99"/>
    </row>
    <row r="6" spans="1:18" s="32" customFormat="1" ht="12.75">
      <c r="A6" s="152" t="s">
        <v>211</v>
      </c>
      <c r="B6" s="153">
        <v>0</v>
      </c>
      <c r="C6" s="157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/>
      <c r="M6" s="158"/>
      <c r="N6" s="159"/>
      <c r="O6" s="174"/>
      <c r="P6" s="173">
        <v>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317700</v>
      </c>
      <c r="C14" s="129">
        <v>78351.64</v>
      </c>
      <c r="D14" s="124">
        <v>33233.58</v>
      </c>
      <c r="E14" s="124">
        <v>42536.99</v>
      </c>
      <c r="F14" s="124">
        <v>35636.29</v>
      </c>
      <c r="G14" s="124">
        <v>35632.78</v>
      </c>
      <c r="H14" s="124">
        <v>-17104.96</v>
      </c>
      <c r="I14" s="124">
        <v>31687.12</v>
      </c>
      <c r="J14" s="124">
        <v>31369.76</v>
      </c>
      <c r="K14" s="124">
        <v>5</v>
      </c>
      <c r="L14" s="124"/>
      <c r="M14" s="124"/>
      <c r="N14" s="125"/>
      <c r="O14" s="126"/>
      <c r="P14" s="172">
        <v>375000</v>
      </c>
    </row>
    <row r="15" spans="1:16" s="132" customFormat="1" ht="12.75">
      <c r="A15" s="134" t="s">
        <v>259</v>
      </c>
      <c r="B15" s="135">
        <v>107000</v>
      </c>
      <c r="C15" s="136">
        <v>9810.76</v>
      </c>
      <c r="D15" s="136">
        <v>9214.51</v>
      </c>
      <c r="E15" s="136">
        <v>9214.51</v>
      </c>
      <c r="F15" s="136">
        <v>9214.51</v>
      </c>
      <c r="G15" s="136">
        <v>9214.51</v>
      </c>
      <c r="H15" s="136">
        <v>-46668.8</v>
      </c>
      <c r="I15" s="136">
        <v>0</v>
      </c>
      <c r="J15" s="136">
        <v>0</v>
      </c>
      <c r="K15" s="136">
        <v>0</v>
      </c>
      <c r="L15" s="136"/>
      <c r="M15" s="136"/>
      <c r="N15" s="154"/>
      <c r="O15" s="175"/>
      <c r="P15" s="173">
        <v>0</v>
      </c>
    </row>
    <row r="16" spans="1:16" s="132" customFormat="1" ht="12.75">
      <c r="A16" s="134" t="s">
        <v>260</v>
      </c>
      <c r="B16" s="135">
        <v>40000</v>
      </c>
      <c r="C16" s="136">
        <v>2721.4</v>
      </c>
      <c r="D16" s="136">
        <v>48.6</v>
      </c>
      <c r="E16" s="136">
        <v>78.36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3000</v>
      </c>
    </row>
    <row r="17" spans="1:16" s="132" customFormat="1" ht="12.75">
      <c r="A17" s="134" t="s">
        <v>261</v>
      </c>
      <c r="B17" s="135">
        <v>170700</v>
      </c>
      <c r="C17" s="136">
        <v>65810.48</v>
      </c>
      <c r="D17" s="136">
        <v>23970.47</v>
      </c>
      <c r="E17" s="136">
        <v>33244.12</v>
      </c>
      <c r="F17" s="136">
        <v>26421.78</v>
      </c>
      <c r="G17" s="136">
        <v>26418.27</v>
      </c>
      <c r="H17" s="136">
        <v>29563.84</v>
      </c>
      <c r="I17" s="136">
        <v>31687.12</v>
      </c>
      <c r="J17" s="136">
        <v>31369.76</v>
      </c>
      <c r="K17" s="136">
        <v>5</v>
      </c>
      <c r="L17" s="136"/>
      <c r="M17" s="136"/>
      <c r="N17" s="154"/>
      <c r="O17" s="135"/>
      <c r="P17" s="173">
        <v>372000</v>
      </c>
    </row>
    <row r="18" spans="1:16" s="132" customFormat="1" ht="12.75">
      <c r="A18" s="134" t="s">
        <v>262</v>
      </c>
      <c r="B18" s="135">
        <v>0</v>
      </c>
      <c r="C18" s="136">
        <v>9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78351.64</v>
      </c>
      <c r="C30" s="67">
        <v>111585.22</v>
      </c>
      <c r="D30" s="67">
        <v>154122.21</v>
      </c>
      <c r="E30" s="67">
        <v>189758.5</v>
      </c>
      <c r="F30" s="67">
        <v>225391.28</v>
      </c>
      <c r="G30" s="67">
        <v>208286.32</v>
      </c>
      <c r="H30" s="67">
        <v>239973.44</v>
      </c>
      <c r="I30" s="67">
        <v>271343.2</v>
      </c>
      <c r="J30" s="67">
        <v>271348.2</v>
      </c>
      <c r="K30" s="67"/>
      <c r="L30" s="67"/>
      <c r="M30" s="67"/>
      <c r="O30" s="240" t="s">
        <v>108</v>
      </c>
      <c r="P30" s="99">
        <v>-317700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-375000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109</v>
      </c>
      <c r="P32" s="94">
        <v>57300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-317700</v>
      </c>
      <c r="M35" s="95">
        <v>-375000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384</v>
      </c>
      <c r="B43" s="191"/>
      <c r="C43" s="192"/>
      <c r="D43" s="193"/>
      <c r="E43" s="194"/>
      <c r="F43" s="193"/>
      <c r="G43" s="194"/>
      <c r="H43" s="194"/>
      <c r="I43" s="194"/>
      <c r="J43" s="201" t="s">
        <v>385</v>
      </c>
      <c r="K43" s="202">
        <v>3400</v>
      </c>
      <c r="L43" s="194"/>
      <c r="M43" s="202">
        <v>305</v>
      </c>
      <c r="N43" s="194"/>
      <c r="O43" s="202"/>
      <c r="P43" s="200"/>
    </row>
    <row r="44" spans="1:16" s="20" customFormat="1" ht="11.25">
      <c r="A44" s="190"/>
      <c r="B44" s="191"/>
      <c r="C44" s="192"/>
      <c r="D44" s="193"/>
      <c r="E44" s="194"/>
      <c r="F44" s="193"/>
      <c r="G44" s="194"/>
      <c r="H44" s="194"/>
      <c r="I44" s="194"/>
      <c r="J44" s="201" t="s">
        <v>386</v>
      </c>
      <c r="K44" s="208">
        <v>800</v>
      </c>
      <c r="L44" s="194"/>
      <c r="M44" s="202">
        <v>67</v>
      </c>
      <c r="N44" s="194"/>
      <c r="O44" s="202"/>
      <c r="P44" s="200"/>
    </row>
    <row r="45" spans="1:16" s="20" customFormat="1" ht="11.25">
      <c r="A45" s="190" t="s">
        <v>387</v>
      </c>
      <c r="B45" s="191"/>
      <c r="C45" s="192"/>
      <c r="D45" s="193"/>
      <c r="E45" s="194"/>
      <c r="F45" s="193"/>
      <c r="G45" s="194"/>
      <c r="H45" s="194"/>
      <c r="I45" s="194"/>
      <c r="J45" s="201"/>
      <c r="K45" s="208"/>
      <c r="L45" s="194"/>
      <c r="M45" s="208"/>
      <c r="N45" s="194"/>
      <c r="O45" s="208"/>
      <c r="P45" s="200"/>
    </row>
    <row r="46" spans="1:16" s="20" customFormat="1" ht="11.25">
      <c r="A46" s="190" t="s">
        <v>388</v>
      </c>
      <c r="B46" s="191"/>
      <c r="C46" s="192"/>
      <c r="D46" s="193"/>
      <c r="E46" s="194"/>
      <c r="F46" s="193"/>
      <c r="G46" s="194"/>
      <c r="H46" s="194"/>
      <c r="I46" s="194"/>
      <c r="J46" s="201" t="s">
        <v>135</v>
      </c>
      <c r="K46" s="199">
        <v>350</v>
      </c>
      <c r="L46" s="194"/>
      <c r="M46" s="199">
        <v>52</v>
      </c>
      <c r="N46" s="194"/>
      <c r="O46" s="199"/>
      <c r="P46" s="200"/>
    </row>
    <row r="47" spans="1:16" s="20" customFormat="1" ht="11.25">
      <c r="A47" s="190" t="s">
        <v>389</v>
      </c>
      <c r="B47" s="191"/>
      <c r="C47" s="192"/>
      <c r="D47" s="193"/>
      <c r="E47" s="194"/>
      <c r="F47" s="193"/>
      <c r="G47" s="194"/>
      <c r="H47" s="194"/>
      <c r="I47" s="194"/>
      <c r="J47" s="201" t="s">
        <v>135</v>
      </c>
      <c r="K47" s="199">
        <v>48</v>
      </c>
      <c r="L47" s="194"/>
      <c r="M47" s="202">
        <v>5</v>
      </c>
      <c r="N47" s="194"/>
      <c r="O47" s="202"/>
      <c r="P47" s="200"/>
    </row>
    <row r="48" spans="1:16" s="20" customFormat="1" ht="11.25">
      <c r="A48" s="190"/>
      <c r="B48" s="191"/>
      <c r="C48" s="192"/>
      <c r="D48" s="193"/>
      <c r="E48" s="194"/>
      <c r="F48" s="193"/>
      <c r="G48" s="194"/>
      <c r="H48" s="194"/>
      <c r="I48" s="194"/>
      <c r="J48" s="201" t="s">
        <v>390</v>
      </c>
      <c r="K48" s="202">
        <v>7</v>
      </c>
      <c r="L48" s="194"/>
      <c r="M48" s="202">
        <v>14</v>
      </c>
      <c r="N48" s="194"/>
      <c r="O48" s="202"/>
      <c r="P48" s="200"/>
    </row>
    <row r="49" spans="1:16" s="20" customFormat="1" ht="11.25">
      <c r="A49" s="190" t="s">
        <v>391</v>
      </c>
      <c r="B49" s="191"/>
      <c r="C49" s="192"/>
      <c r="D49" s="193"/>
      <c r="E49" s="194"/>
      <c r="F49" s="193"/>
      <c r="G49" s="194"/>
      <c r="H49" s="194"/>
      <c r="I49" s="194"/>
      <c r="J49" s="201"/>
      <c r="K49" s="202"/>
      <c r="L49" s="194"/>
      <c r="M49" s="202"/>
      <c r="N49" s="194"/>
      <c r="O49" s="202"/>
      <c r="P49" s="200"/>
    </row>
    <row r="50" spans="1:16" s="20" customFormat="1" ht="11.25">
      <c r="A50" s="190" t="s">
        <v>392</v>
      </c>
      <c r="B50" s="191"/>
      <c r="C50" s="192"/>
      <c r="D50" s="193"/>
      <c r="E50" s="194"/>
      <c r="F50" s="193"/>
      <c r="G50" s="194"/>
      <c r="H50" s="194"/>
      <c r="I50" s="194"/>
      <c r="J50" s="201" t="s">
        <v>135</v>
      </c>
      <c r="K50" s="202">
        <v>9</v>
      </c>
      <c r="L50" s="194"/>
      <c r="M50" s="202">
        <v>0</v>
      </c>
      <c r="N50" s="194"/>
      <c r="O50" s="202"/>
      <c r="P50" s="200"/>
    </row>
    <row r="51" spans="1:16" s="20" customFormat="1" ht="12" thickBot="1">
      <c r="A51" s="203"/>
      <c r="B51" s="204"/>
      <c r="C51" s="204"/>
      <c r="D51" s="86"/>
      <c r="E51" s="205"/>
      <c r="F51" s="206"/>
      <c r="G51" s="205"/>
      <c r="H51" s="205"/>
      <c r="I51" s="205"/>
      <c r="J51" s="205"/>
      <c r="K51" s="205"/>
      <c r="L51" s="205"/>
      <c r="M51" s="205"/>
      <c r="N51" s="205"/>
      <c r="O51" s="205"/>
      <c r="P51" s="207"/>
    </row>
    <row r="52" spans="1:4" ht="13.5" hidden="1" thickBot="1">
      <c r="A52" s="42"/>
      <c r="B52" s="22"/>
      <c r="C52" s="22"/>
      <c r="D52" s="44"/>
    </row>
    <row r="53" spans="1:16" ht="16.5" hidden="1" thickBot="1">
      <c r="A53" s="231" t="s">
        <v>189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3"/>
    </row>
    <row r="54" spans="1:6" ht="12.75" hidden="1">
      <c r="A54" s="42"/>
      <c r="B54" s="22"/>
      <c r="C54" s="22"/>
      <c r="D54" s="44"/>
      <c r="F54" s="4"/>
    </row>
    <row r="55" spans="2:6" ht="12.75" hidden="1">
      <c r="B55" s="22"/>
      <c r="C55" s="22"/>
      <c r="D55" s="44"/>
      <c r="F55" s="4"/>
    </row>
    <row r="56" spans="1:4" ht="12.75" hidden="1">
      <c r="A56" s="70"/>
      <c r="B56" s="22"/>
      <c r="C56" s="22"/>
      <c r="D56" s="19"/>
    </row>
    <row r="57" spans="1:11" ht="12.75" hidden="1">
      <c r="A57" s="71"/>
      <c r="B57" s="22"/>
      <c r="C57" s="22"/>
      <c r="D57" s="44"/>
      <c r="F57" s="4"/>
      <c r="J57" s="1"/>
      <c r="K57" s="1"/>
    </row>
    <row r="58" spans="1:11" ht="12.75" hidden="1">
      <c r="A58" s="72"/>
      <c r="B58" s="22"/>
      <c r="C58" s="22"/>
      <c r="D58" s="44"/>
      <c r="F58" s="4"/>
      <c r="J58" s="1"/>
      <c r="K58" s="1"/>
    </row>
    <row r="59" spans="1:11" ht="12.75" hidden="1">
      <c r="A59" s="42"/>
      <c r="B59" s="22"/>
      <c r="C59" s="22"/>
      <c r="D59" s="44"/>
      <c r="F59" s="4"/>
      <c r="J59" s="1"/>
      <c r="K59" s="1"/>
    </row>
    <row r="60" spans="1:11" ht="5.25" customHeight="1" hidden="1">
      <c r="A60" s="22"/>
      <c r="B60" s="22"/>
      <c r="C60" s="22"/>
      <c r="D60" s="22"/>
      <c r="J60" s="1"/>
      <c r="K60" s="1"/>
    </row>
    <row r="61" spans="4:11" ht="12.75" hidden="1">
      <c r="D61" s="57"/>
      <c r="J61" s="1"/>
      <c r="K61" s="1"/>
    </row>
    <row r="62" spans="6:11" ht="12.75" hidden="1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6:11" ht="12.75">
      <c r="F74" s="1"/>
      <c r="G74" s="1"/>
      <c r="H74" s="1"/>
      <c r="I74" s="1"/>
      <c r="J74" s="1"/>
      <c r="K74" s="1"/>
    </row>
    <row r="75" spans="6:11" ht="12.75"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48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mergeCells count="8">
    <mergeCell ref="E2:I2"/>
    <mergeCell ref="A53:P53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90" zoomScaleNormal="90" workbookViewId="0" topLeftCell="B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36320100</v>
      </c>
      <c r="D1" s="145"/>
      <c r="E1" s="14"/>
      <c r="F1" s="176" t="s">
        <v>439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0</v>
      </c>
      <c r="C5" s="149">
        <v>0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/>
      <c r="M5" s="150"/>
      <c r="N5" s="151"/>
      <c r="O5" s="148"/>
      <c r="P5" s="172">
        <v>46000</v>
      </c>
      <c r="R5" s="99"/>
    </row>
    <row r="6" spans="1:18" s="32" customFormat="1" ht="12.75">
      <c r="A6" s="152" t="s">
        <v>211</v>
      </c>
      <c r="B6" s="153">
        <v>0</v>
      </c>
      <c r="C6" s="157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/>
      <c r="M6" s="158"/>
      <c r="N6" s="159"/>
      <c r="O6" s="174"/>
      <c r="P6" s="173">
        <v>46000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0</v>
      </c>
      <c r="C14" s="129">
        <v>317.15</v>
      </c>
      <c r="D14" s="124">
        <v>133</v>
      </c>
      <c r="E14" s="124">
        <v>243.5</v>
      </c>
      <c r="F14" s="124">
        <v>1464.7</v>
      </c>
      <c r="G14" s="124">
        <v>3327.73</v>
      </c>
      <c r="H14" s="124">
        <v>56884.66</v>
      </c>
      <c r="I14" s="124">
        <v>9384.51</v>
      </c>
      <c r="J14" s="124">
        <v>13426.62</v>
      </c>
      <c r="K14" s="124">
        <v>13605</v>
      </c>
      <c r="L14" s="124"/>
      <c r="M14" s="124"/>
      <c r="N14" s="125"/>
      <c r="O14" s="126"/>
      <c r="P14" s="172">
        <v>179000</v>
      </c>
    </row>
    <row r="15" spans="1:16" s="132" customFormat="1" ht="12.75">
      <c r="A15" s="134" t="s">
        <v>259</v>
      </c>
      <c r="B15" s="135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55883.31</v>
      </c>
      <c r="I15" s="136">
        <v>9214.51</v>
      </c>
      <c r="J15" s="136">
        <v>12283.89</v>
      </c>
      <c r="K15" s="136">
        <v>12283.89</v>
      </c>
      <c r="L15" s="136"/>
      <c r="M15" s="136"/>
      <c r="N15" s="154"/>
      <c r="O15" s="175"/>
      <c r="P15" s="173">
        <v>139000</v>
      </c>
    </row>
    <row r="16" spans="1:16" s="132" customFormat="1" ht="12.75">
      <c r="A16" s="134" t="s">
        <v>260</v>
      </c>
      <c r="B16" s="135">
        <v>0</v>
      </c>
      <c r="C16" s="136">
        <v>317.15</v>
      </c>
      <c r="D16" s="136">
        <v>133</v>
      </c>
      <c r="E16" s="136">
        <v>232.35</v>
      </c>
      <c r="F16" s="136">
        <v>1464.7</v>
      </c>
      <c r="G16" s="136">
        <v>3317.73</v>
      </c>
      <c r="H16" s="136">
        <v>1001.35</v>
      </c>
      <c r="I16" s="136">
        <v>170</v>
      </c>
      <c r="J16" s="136">
        <v>1142.73</v>
      </c>
      <c r="K16" s="136">
        <v>1321.11</v>
      </c>
      <c r="L16" s="136"/>
      <c r="M16" s="136"/>
      <c r="N16" s="154"/>
      <c r="O16" s="135"/>
      <c r="P16" s="173">
        <v>40000</v>
      </c>
    </row>
    <row r="17" spans="1:16" s="132" customFormat="1" ht="12.75">
      <c r="A17" s="134" t="s">
        <v>261</v>
      </c>
      <c r="B17" s="135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/>
      <c r="M17" s="136"/>
      <c r="N17" s="154"/>
      <c r="O17" s="135"/>
      <c r="P17" s="173">
        <v>0</v>
      </c>
    </row>
    <row r="18" spans="1:16" s="132" customFormat="1" ht="12.75">
      <c r="A18" s="134" t="s">
        <v>262</v>
      </c>
      <c r="B18" s="135">
        <v>0</v>
      </c>
      <c r="C18" s="136">
        <v>0</v>
      </c>
      <c r="D18" s="137">
        <v>0</v>
      </c>
      <c r="E18" s="137">
        <v>11.15</v>
      </c>
      <c r="F18" s="137">
        <v>0</v>
      </c>
      <c r="G18" s="137">
        <v>10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317.15</v>
      </c>
      <c r="C30" s="67">
        <v>450.15</v>
      </c>
      <c r="D30" s="67">
        <v>693.65</v>
      </c>
      <c r="E30" s="67">
        <v>2158.35</v>
      </c>
      <c r="F30" s="67">
        <v>5486.08</v>
      </c>
      <c r="G30" s="67">
        <v>62370.74</v>
      </c>
      <c r="H30" s="67">
        <v>71755.25</v>
      </c>
      <c r="I30" s="67">
        <v>85181.87</v>
      </c>
      <c r="J30" s="67">
        <v>98786.87</v>
      </c>
      <c r="K30" s="67"/>
      <c r="L30" s="67"/>
      <c r="M30" s="67"/>
      <c r="O30" s="240" t="s">
        <v>108</v>
      </c>
      <c r="P30" s="99">
        <v>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-133000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109</v>
      </c>
      <c r="P32" s="94">
        <v>133000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0</v>
      </c>
      <c r="M35" s="95">
        <v>-133000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384</v>
      </c>
      <c r="B43" s="191"/>
      <c r="C43" s="192"/>
      <c r="D43" s="193"/>
      <c r="E43" s="194"/>
      <c r="F43" s="193"/>
      <c r="G43" s="194"/>
      <c r="H43" s="194"/>
      <c r="I43" s="194"/>
      <c r="J43" s="201" t="s">
        <v>385</v>
      </c>
      <c r="K43" s="202">
        <v>3400</v>
      </c>
      <c r="L43" s="194"/>
      <c r="M43" s="202">
        <v>305</v>
      </c>
      <c r="N43" s="194"/>
      <c r="O43" s="202"/>
      <c r="P43" s="200"/>
    </row>
    <row r="44" spans="1:16" s="20" customFormat="1" ht="11.25">
      <c r="A44" s="190"/>
      <c r="B44" s="191"/>
      <c r="C44" s="192"/>
      <c r="D44" s="193"/>
      <c r="E44" s="194"/>
      <c r="F44" s="193"/>
      <c r="G44" s="194"/>
      <c r="H44" s="194"/>
      <c r="I44" s="194"/>
      <c r="J44" s="201" t="s">
        <v>386</v>
      </c>
      <c r="K44" s="208">
        <v>800</v>
      </c>
      <c r="L44" s="194"/>
      <c r="M44" s="202">
        <v>67</v>
      </c>
      <c r="N44" s="194"/>
      <c r="O44" s="202"/>
      <c r="P44" s="200"/>
    </row>
    <row r="45" spans="1:16" s="20" customFormat="1" ht="11.25">
      <c r="A45" s="190" t="s">
        <v>387</v>
      </c>
      <c r="B45" s="191"/>
      <c r="C45" s="192"/>
      <c r="D45" s="193"/>
      <c r="E45" s="194"/>
      <c r="F45" s="193"/>
      <c r="G45" s="194"/>
      <c r="H45" s="194"/>
      <c r="I45" s="194"/>
      <c r="J45" s="201"/>
      <c r="K45" s="208"/>
      <c r="L45" s="194"/>
      <c r="M45" s="208"/>
      <c r="N45" s="194"/>
      <c r="O45" s="208"/>
      <c r="P45" s="200"/>
    </row>
    <row r="46" spans="1:16" s="20" customFormat="1" ht="11.25">
      <c r="A46" s="190" t="s">
        <v>388</v>
      </c>
      <c r="B46" s="191"/>
      <c r="C46" s="192"/>
      <c r="D46" s="193"/>
      <c r="E46" s="194"/>
      <c r="F46" s="193"/>
      <c r="G46" s="194"/>
      <c r="H46" s="194"/>
      <c r="I46" s="194"/>
      <c r="J46" s="201" t="s">
        <v>135</v>
      </c>
      <c r="K46" s="199">
        <v>350</v>
      </c>
      <c r="L46" s="194"/>
      <c r="M46" s="199">
        <v>52</v>
      </c>
      <c r="N46" s="194"/>
      <c r="O46" s="199"/>
      <c r="P46" s="200"/>
    </row>
    <row r="47" spans="1:16" s="20" customFormat="1" ht="11.25">
      <c r="A47" s="190" t="s">
        <v>389</v>
      </c>
      <c r="B47" s="191"/>
      <c r="C47" s="192"/>
      <c r="D47" s="193"/>
      <c r="E47" s="194"/>
      <c r="F47" s="193"/>
      <c r="G47" s="194"/>
      <c r="H47" s="194"/>
      <c r="I47" s="194"/>
      <c r="J47" s="201" t="s">
        <v>135</v>
      </c>
      <c r="K47" s="199">
        <v>48</v>
      </c>
      <c r="L47" s="194"/>
      <c r="M47" s="202">
        <v>5</v>
      </c>
      <c r="N47" s="194"/>
      <c r="O47" s="202"/>
      <c r="P47" s="200"/>
    </row>
    <row r="48" spans="1:16" s="20" customFormat="1" ht="11.25">
      <c r="A48" s="190"/>
      <c r="B48" s="191"/>
      <c r="C48" s="192"/>
      <c r="D48" s="193"/>
      <c r="E48" s="194"/>
      <c r="F48" s="193"/>
      <c r="G48" s="194"/>
      <c r="H48" s="194"/>
      <c r="I48" s="194"/>
      <c r="J48" s="201" t="s">
        <v>390</v>
      </c>
      <c r="K48" s="202">
        <v>7</v>
      </c>
      <c r="L48" s="194"/>
      <c r="M48" s="202">
        <v>14</v>
      </c>
      <c r="N48" s="194"/>
      <c r="O48" s="202"/>
      <c r="P48" s="200"/>
    </row>
    <row r="49" spans="1:16" s="20" customFormat="1" ht="11.25">
      <c r="A49" s="190" t="s">
        <v>391</v>
      </c>
      <c r="B49" s="191"/>
      <c r="C49" s="192"/>
      <c r="D49" s="193"/>
      <c r="E49" s="194"/>
      <c r="F49" s="193"/>
      <c r="G49" s="194"/>
      <c r="H49" s="194"/>
      <c r="I49" s="194"/>
      <c r="J49" s="201"/>
      <c r="K49" s="202"/>
      <c r="L49" s="194"/>
      <c r="M49" s="202"/>
      <c r="N49" s="194"/>
      <c r="O49" s="202"/>
      <c r="P49" s="200"/>
    </row>
    <row r="50" spans="1:16" s="20" customFormat="1" ht="11.25">
      <c r="A50" s="190" t="s">
        <v>392</v>
      </c>
      <c r="B50" s="191"/>
      <c r="C50" s="192"/>
      <c r="D50" s="193"/>
      <c r="E50" s="194"/>
      <c r="F50" s="193"/>
      <c r="G50" s="194"/>
      <c r="H50" s="194"/>
      <c r="I50" s="194"/>
      <c r="J50" s="201" t="s">
        <v>135</v>
      </c>
      <c r="K50" s="202">
        <v>9</v>
      </c>
      <c r="L50" s="194"/>
      <c r="M50" s="202">
        <v>0</v>
      </c>
      <c r="N50" s="194"/>
      <c r="O50" s="202"/>
      <c r="P50" s="200"/>
    </row>
    <row r="51" spans="1:16" s="20" customFormat="1" ht="12" thickBot="1">
      <c r="A51" s="203"/>
      <c r="B51" s="204"/>
      <c r="C51" s="204"/>
      <c r="D51" s="86"/>
      <c r="E51" s="205"/>
      <c r="F51" s="206"/>
      <c r="G51" s="205"/>
      <c r="H51" s="205"/>
      <c r="I51" s="205"/>
      <c r="J51" s="205"/>
      <c r="K51" s="205"/>
      <c r="L51" s="205"/>
      <c r="M51" s="205"/>
      <c r="N51" s="205"/>
      <c r="O51" s="205"/>
      <c r="P51" s="207"/>
    </row>
    <row r="52" spans="1:4" ht="13.5" hidden="1" thickBot="1">
      <c r="A52" s="42"/>
      <c r="B52" s="22"/>
      <c r="C52" s="22"/>
      <c r="D52" s="44"/>
    </row>
    <row r="53" spans="1:16" ht="16.5" hidden="1" thickBot="1">
      <c r="A53" s="231" t="s">
        <v>189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3"/>
    </row>
    <row r="54" spans="1:6" ht="12.75" hidden="1">
      <c r="A54" s="42"/>
      <c r="B54" s="22"/>
      <c r="C54" s="22"/>
      <c r="D54" s="44"/>
      <c r="F54" s="4"/>
    </row>
    <row r="55" spans="2:6" ht="12.75" hidden="1">
      <c r="B55" s="22"/>
      <c r="C55" s="22"/>
      <c r="D55" s="44"/>
      <c r="F55" s="4"/>
    </row>
    <row r="56" spans="1:4" ht="12.75" hidden="1">
      <c r="A56" s="70"/>
      <c r="B56" s="22"/>
      <c r="C56" s="22"/>
      <c r="D56" s="19"/>
    </row>
    <row r="57" spans="1:11" ht="12.75" hidden="1">
      <c r="A57" s="71"/>
      <c r="B57" s="22"/>
      <c r="C57" s="22"/>
      <c r="D57" s="44"/>
      <c r="F57" s="4"/>
      <c r="J57" s="1"/>
      <c r="K57" s="1"/>
    </row>
    <row r="58" spans="1:11" ht="12.75" hidden="1">
      <c r="A58" s="72"/>
      <c r="B58" s="22"/>
      <c r="C58" s="22"/>
      <c r="D58" s="44"/>
      <c r="F58" s="4"/>
      <c r="J58" s="1"/>
      <c r="K58" s="1"/>
    </row>
    <row r="59" spans="1:11" ht="12.75" hidden="1">
      <c r="A59" s="42"/>
      <c r="B59" s="22"/>
      <c r="C59" s="22"/>
      <c r="D59" s="44"/>
      <c r="F59" s="4"/>
      <c r="J59" s="1"/>
      <c r="K59" s="1"/>
    </row>
    <row r="60" spans="1:11" ht="5.25" customHeight="1" hidden="1">
      <c r="A60" s="22"/>
      <c r="B60" s="22"/>
      <c r="C60" s="22"/>
      <c r="D60" s="22"/>
      <c r="J60" s="1"/>
      <c r="K60" s="1"/>
    </row>
    <row r="61" spans="4:11" ht="12.75" hidden="1">
      <c r="D61" s="57"/>
      <c r="J61" s="1"/>
      <c r="K61" s="1"/>
    </row>
    <row r="62" spans="6:11" ht="12.75" hidden="1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6:11" ht="12.75">
      <c r="F74" s="1"/>
      <c r="G74" s="1"/>
      <c r="H74" s="1"/>
      <c r="I74" s="1"/>
      <c r="J74" s="1"/>
      <c r="K74" s="1"/>
    </row>
    <row r="75" spans="6:11" ht="12.75"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48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mergeCells count="8">
    <mergeCell ref="E2:I2"/>
    <mergeCell ref="A53:P53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="75" zoomScaleNormal="75" workbookViewId="0" topLeftCell="A1">
      <pane xSplit="16" ySplit="2" topLeftCell="AC3" activePane="bottomRight" state="frozen"/>
      <selection pane="topLeft" activeCell="AE418" sqref="AE418"/>
      <selection pane="topRight" activeCell="AE418" sqref="AE418"/>
      <selection pane="bottomLeft" activeCell="AE418" sqref="AE418"/>
      <selection pane="bottomRight" activeCell="P23" sqref="P23"/>
    </sheetView>
  </sheetViews>
  <sheetFormatPr defaultColWidth="11.421875" defaultRowHeight="12.75"/>
  <cols>
    <col min="1" max="1" width="5.140625" style="5" bestFit="1" customWidth="1"/>
    <col min="2" max="3" width="4.140625" style="5" customWidth="1"/>
    <col min="4" max="4" width="9.00390625" style="5" bestFit="1" customWidth="1"/>
    <col min="5" max="5" width="8.00390625" style="5" bestFit="1" customWidth="1"/>
    <col min="6" max="6" width="6.421875" style="1" customWidth="1"/>
    <col min="7" max="8" width="3.7109375" style="6" customWidth="1"/>
    <col min="9" max="9" width="9.00390625" style="6" bestFit="1" customWidth="1"/>
    <col min="10" max="10" width="8.00390625" style="6" bestFit="1" customWidth="1"/>
    <col min="11" max="14" width="4.421875" style="6" customWidth="1"/>
    <col min="15" max="15" width="15.8515625" style="6" customWidth="1"/>
    <col min="16" max="16" width="13.7109375" style="6" bestFit="1" customWidth="1"/>
    <col min="17" max="17" width="12.7109375" style="6" customWidth="1"/>
    <col min="18" max="18" width="12.00390625" style="6" customWidth="1"/>
    <col min="19" max="19" width="14.57421875" style="1" bestFit="1" customWidth="1"/>
    <col min="20" max="28" width="11.421875" style="1" customWidth="1"/>
    <col min="29" max="29" width="14.57421875" style="1" customWidth="1"/>
    <col min="30" max="30" width="6.00390625" style="22" customWidth="1"/>
    <col min="31" max="32" width="11.421875" style="13" customWidth="1"/>
    <col min="33" max="33" width="11.421875" style="216" customWidth="1"/>
    <col min="34" max="16384" width="11.421875" style="13" customWidth="1"/>
  </cols>
  <sheetData>
    <row r="1" spans="1:34" s="75" customFormat="1" ht="51.75" thickBot="1">
      <c r="A1" s="9" t="s">
        <v>194</v>
      </c>
      <c r="B1" s="10" t="s">
        <v>195</v>
      </c>
      <c r="C1" s="10" t="s">
        <v>285</v>
      </c>
      <c r="D1" s="11" t="s">
        <v>203</v>
      </c>
      <c r="E1" s="11" t="s">
        <v>196</v>
      </c>
      <c r="F1" s="34" t="s">
        <v>286</v>
      </c>
      <c r="G1" s="34"/>
      <c r="H1" s="34"/>
      <c r="I1" s="34"/>
      <c r="J1" s="34"/>
      <c r="K1" s="10"/>
      <c r="L1" s="10"/>
      <c r="M1" s="10"/>
      <c r="N1" s="10"/>
      <c r="O1" s="31"/>
      <c r="P1" s="30" t="s">
        <v>161</v>
      </c>
      <c r="Q1" s="35" t="s">
        <v>186</v>
      </c>
      <c r="R1" s="37" t="s">
        <v>185</v>
      </c>
      <c r="S1" s="27" t="s">
        <v>185</v>
      </c>
      <c r="T1" s="26" t="s">
        <v>185</v>
      </c>
      <c r="U1" s="27" t="s">
        <v>185</v>
      </c>
      <c r="V1" s="26" t="s">
        <v>185</v>
      </c>
      <c r="W1" s="27" t="s">
        <v>185</v>
      </c>
      <c r="X1" s="26" t="s">
        <v>185</v>
      </c>
      <c r="Y1" s="27" t="s">
        <v>185</v>
      </c>
      <c r="Z1" s="26" t="s">
        <v>185</v>
      </c>
      <c r="AA1" s="27" t="s">
        <v>185</v>
      </c>
      <c r="AB1" s="26" t="s">
        <v>185</v>
      </c>
      <c r="AC1" s="78" t="s">
        <v>185</v>
      </c>
      <c r="AD1" s="155"/>
      <c r="AE1" s="155" t="s">
        <v>425</v>
      </c>
      <c r="AF1" s="155" t="s">
        <v>426</v>
      </c>
      <c r="AG1" s="225" t="s">
        <v>427</v>
      </c>
      <c r="AH1" s="155" t="s">
        <v>281</v>
      </c>
    </row>
    <row r="2" spans="1:33" s="75" customFormat="1" ht="16.5" thickBot="1">
      <c r="A2" s="17"/>
      <c r="B2"/>
      <c r="C2"/>
      <c r="D2" t="s">
        <v>492</v>
      </c>
      <c r="E2"/>
      <c r="F2" s="33"/>
      <c r="G2" s="23"/>
      <c r="H2" s="23"/>
      <c r="I2" s="23"/>
      <c r="J2" s="23"/>
      <c r="K2" s="23"/>
      <c r="L2" s="23"/>
      <c r="M2" s="23"/>
      <c r="N2" s="23"/>
      <c r="O2" s="24"/>
      <c r="P2" s="14"/>
      <c r="Q2" s="141" t="s">
        <v>163</v>
      </c>
      <c r="R2" s="28" t="s">
        <v>164</v>
      </c>
      <c r="S2" s="29" t="s">
        <v>165</v>
      </c>
      <c r="T2" s="28" t="s">
        <v>166</v>
      </c>
      <c r="U2" s="29" t="s">
        <v>162</v>
      </c>
      <c r="V2" s="28" t="s">
        <v>167</v>
      </c>
      <c r="W2" s="29" t="s">
        <v>168</v>
      </c>
      <c r="X2" s="28" t="s">
        <v>169</v>
      </c>
      <c r="Y2" s="29" t="s">
        <v>170</v>
      </c>
      <c r="Z2" s="28" t="s">
        <v>171</v>
      </c>
      <c r="AA2" s="29" t="s">
        <v>172</v>
      </c>
      <c r="AB2" s="28" t="s">
        <v>173</v>
      </c>
      <c r="AC2" s="143" t="s">
        <v>174</v>
      </c>
      <c r="AD2" s="170"/>
      <c r="AG2" s="216"/>
    </row>
    <row r="3" spans="1:34" s="75" customFormat="1" ht="12.75">
      <c r="A3" s="55" t="s">
        <v>307</v>
      </c>
      <c r="B3" s="55" t="s">
        <v>308</v>
      </c>
      <c r="C3" s="55"/>
      <c r="D3" s="55" t="s">
        <v>324</v>
      </c>
      <c r="E3" s="55" t="s">
        <v>483</v>
      </c>
      <c r="F3" s="102" t="s">
        <v>307</v>
      </c>
      <c r="G3" s="102" t="s">
        <v>308</v>
      </c>
      <c r="H3" s="102" t="s">
        <v>282</v>
      </c>
      <c r="I3" s="102" t="s">
        <v>324</v>
      </c>
      <c r="J3" s="102" t="s">
        <v>483</v>
      </c>
      <c r="K3" s="25">
        <f aca="true" t="shared" si="0" ref="K3:K9">IF(A3=F3,0,"Fehler")</f>
        <v>0</v>
      </c>
      <c r="L3" s="25">
        <f aca="true" t="shared" si="1" ref="L3:L9">IF(B3=G3,0,"Fehler")</f>
        <v>0</v>
      </c>
      <c r="M3" s="25">
        <f aca="true" t="shared" si="2" ref="M3:M9">IF(D3=I3,0,"Fehler")</f>
        <v>0</v>
      </c>
      <c r="N3" s="25">
        <f aca="true" t="shared" si="3" ref="N3:N9">IF(E3=J3,0,"Fehler")</f>
        <v>0</v>
      </c>
      <c r="O3" s="55" t="s">
        <v>488</v>
      </c>
      <c r="P3" s="54">
        <v>0</v>
      </c>
      <c r="Q3" s="215">
        <v>0</v>
      </c>
      <c r="R3" s="215">
        <v>0</v>
      </c>
      <c r="S3" s="215">
        <v>0</v>
      </c>
      <c r="T3" s="215">
        <v>0</v>
      </c>
      <c r="U3" s="215">
        <v>0</v>
      </c>
      <c r="V3" s="215">
        <v>0</v>
      </c>
      <c r="W3" s="215">
        <v>0</v>
      </c>
      <c r="X3" s="215">
        <v>0</v>
      </c>
      <c r="Y3" s="215">
        <v>0</v>
      </c>
      <c r="Z3" s="215">
        <v>0</v>
      </c>
      <c r="AA3" s="215">
        <v>0</v>
      </c>
      <c r="AB3" s="215">
        <v>0</v>
      </c>
      <c r="AC3" s="39">
        <f aca="true" t="shared" si="4" ref="AC3:AC9">Q3+R3+S3+T3+U3+V3+W3+X3+Y3+Z3+AA3+AB3</f>
        <v>0</v>
      </c>
      <c r="AD3" s="166"/>
      <c r="AE3" s="140"/>
      <c r="AF3" s="54">
        <f aca="true" t="shared" si="5" ref="AF3:AF9">P3-AC3</f>
        <v>0</v>
      </c>
      <c r="AG3" s="216"/>
      <c r="AH3" s="54">
        <f aca="true" t="shared" si="6" ref="AH3:AH9">IF(AG3&gt;0,AG3,AC3+AE3+AF3)</f>
        <v>0</v>
      </c>
    </row>
    <row r="4" spans="1:34" s="75" customFormat="1" ht="12.75">
      <c r="A4" s="55" t="s">
        <v>307</v>
      </c>
      <c r="B4" s="55" t="s">
        <v>308</v>
      </c>
      <c r="C4" s="55"/>
      <c r="D4" s="55" t="s">
        <v>324</v>
      </c>
      <c r="E4" s="55" t="s">
        <v>484</v>
      </c>
      <c r="F4" s="102" t="s">
        <v>307</v>
      </c>
      <c r="G4" s="102" t="s">
        <v>308</v>
      </c>
      <c r="H4" s="102" t="s">
        <v>282</v>
      </c>
      <c r="I4" s="102" t="s">
        <v>324</v>
      </c>
      <c r="J4" s="102" t="s">
        <v>484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5" t="s">
        <v>489</v>
      </c>
      <c r="P4" s="54">
        <v>0</v>
      </c>
      <c r="Q4" s="215">
        <v>0</v>
      </c>
      <c r="R4" s="215">
        <v>0</v>
      </c>
      <c r="S4" s="215">
        <v>0</v>
      </c>
      <c r="T4" s="215">
        <v>0</v>
      </c>
      <c r="U4" s="215">
        <v>0</v>
      </c>
      <c r="V4" s="215">
        <v>0</v>
      </c>
      <c r="W4" s="215">
        <v>0</v>
      </c>
      <c r="X4" s="215">
        <v>0</v>
      </c>
      <c r="Y4" s="215">
        <v>0</v>
      </c>
      <c r="Z4" s="215">
        <v>0</v>
      </c>
      <c r="AA4" s="215">
        <v>0</v>
      </c>
      <c r="AB4" s="215">
        <v>0</v>
      </c>
      <c r="AC4" s="39">
        <f t="shared" si="4"/>
        <v>0</v>
      </c>
      <c r="AD4" s="166"/>
      <c r="AE4" s="140"/>
      <c r="AF4" s="54">
        <f t="shared" si="5"/>
        <v>0</v>
      </c>
      <c r="AG4" s="216"/>
      <c r="AH4" s="54">
        <f t="shared" si="6"/>
        <v>0</v>
      </c>
    </row>
    <row r="5" spans="1:34" s="75" customFormat="1" ht="12.75">
      <c r="A5" s="55" t="s">
        <v>307</v>
      </c>
      <c r="B5" s="55" t="s">
        <v>308</v>
      </c>
      <c r="C5" s="55"/>
      <c r="D5" s="55" t="s">
        <v>324</v>
      </c>
      <c r="E5" s="55" t="s">
        <v>485</v>
      </c>
      <c r="F5" s="102" t="s">
        <v>307</v>
      </c>
      <c r="G5" s="102" t="s">
        <v>308</v>
      </c>
      <c r="H5" s="102" t="s">
        <v>282</v>
      </c>
      <c r="I5" s="102" t="s">
        <v>324</v>
      </c>
      <c r="J5" s="102" t="s">
        <v>485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5" t="s">
        <v>455</v>
      </c>
      <c r="P5" s="54">
        <v>0</v>
      </c>
      <c r="Q5" s="215">
        <v>0</v>
      </c>
      <c r="R5" s="215">
        <v>0</v>
      </c>
      <c r="S5" s="215">
        <v>0</v>
      </c>
      <c r="T5" s="215">
        <v>0</v>
      </c>
      <c r="U5" s="215">
        <v>0</v>
      </c>
      <c r="V5" s="215">
        <v>0</v>
      </c>
      <c r="W5" s="215">
        <v>0</v>
      </c>
      <c r="X5" s="215">
        <v>0</v>
      </c>
      <c r="Y5" s="215">
        <v>0</v>
      </c>
      <c r="Z5" s="215">
        <v>0</v>
      </c>
      <c r="AA5" s="215">
        <v>0</v>
      </c>
      <c r="AB5" s="215">
        <v>0</v>
      </c>
      <c r="AC5" s="39">
        <f t="shared" si="4"/>
        <v>0</v>
      </c>
      <c r="AD5" s="166"/>
      <c r="AE5" s="140"/>
      <c r="AF5" s="54">
        <f t="shared" si="5"/>
        <v>0</v>
      </c>
      <c r="AG5" s="216"/>
      <c r="AH5" s="54">
        <f t="shared" si="6"/>
        <v>0</v>
      </c>
    </row>
    <row r="6" spans="1:34" s="75" customFormat="1" ht="12.75">
      <c r="A6" s="55" t="s">
        <v>307</v>
      </c>
      <c r="B6" s="55" t="s">
        <v>308</v>
      </c>
      <c r="C6" s="55"/>
      <c r="D6" s="55" t="s">
        <v>324</v>
      </c>
      <c r="E6" s="55" t="s">
        <v>486</v>
      </c>
      <c r="F6" s="102" t="s">
        <v>307</v>
      </c>
      <c r="G6" s="102" t="s">
        <v>308</v>
      </c>
      <c r="H6" s="102" t="s">
        <v>282</v>
      </c>
      <c r="I6" s="102" t="s">
        <v>324</v>
      </c>
      <c r="J6" s="102" t="s">
        <v>486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490</v>
      </c>
      <c r="P6" s="54">
        <v>0</v>
      </c>
      <c r="Q6" s="215">
        <v>0</v>
      </c>
      <c r="R6" s="215">
        <v>0</v>
      </c>
      <c r="S6" s="215">
        <v>0</v>
      </c>
      <c r="T6" s="215">
        <v>0</v>
      </c>
      <c r="U6" s="215">
        <v>0</v>
      </c>
      <c r="V6" s="215">
        <v>0</v>
      </c>
      <c r="W6" s="215">
        <v>0</v>
      </c>
      <c r="X6" s="215">
        <v>0</v>
      </c>
      <c r="Y6" s="215">
        <v>0</v>
      </c>
      <c r="Z6" s="215">
        <v>0</v>
      </c>
      <c r="AA6" s="215">
        <v>0</v>
      </c>
      <c r="AB6" s="215">
        <v>0</v>
      </c>
      <c r="AC6" s="39">
        <f t="shared" si="4"/>
        <v>0</v>
      </c>
      <c r="AD6" s="166"/>
      <c r="AE6" s="140"/>
      <c r="AF6" s="54">
        <f t="shared" si="5"/>
        <v>0</v>
      </c>
      <c r="AG6" s="216"/>
      <c r="AH6" s="54">
        <f t="shared" si="6"/>
        <v>0</v>
      </c>
    </row>
    <row r="7" spans="1:34" s="75" customFormat="1" ht="12.75">
      <c r="A7" s="55" t="s">
        <v>307</v>
      </c>
      <c r="B7" s="55" t="s">
        <v>308</v>
      </c>
      <c r="C7" s="55"/>
      <c r="D7" s="55" t="s">
        <v>350</v>
      </c>
      <c r="E7" s="55" t="s">
        <v>487</v>
      </c>
      <c r="F7" s="102" t="s">
        <v>307</v>
      </c>
      <c r="G7" s="102" t="s">
        <v>308</v>
      </c>
      <c r="H7" s="102" t="s">
        <v>282</v>
      </c>
      <c r="I7" s="102" t="s">
        <v>350</v>
      </c>
      <c r="J7" s="102" t="s">
        <v>487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5" t="s">
        <v>491</v>
      </c>
      <c r="P7" s="54">
        <v>0</v>
      </c>
      <c r="Q7" s="215">
        <v>0</v>
      </c>
      <c r="R7" s="215">
        <v>0</v>
      </c>
      <c r="S7" s="215">
        <v>0</v>
      </c>
      <c r="T7" s="215">
        <v>0</v>
      </c>
      <c r="U7" s="215">
        <v>0</v>
      </c>
      <c r="V7" s="215">
        <v>0</v>
      </c>
      <c r="W7" s="215">
        <v>0</v>
      </c>
      <c r="X7" s="215">
        <v>0</v>
      </c>
      <c r="Y7" s="215">
        <v>0</v>
      </c>
      <c r="Z7" s="215">
        <v>0</v>
      </c>
      <c r="AA7" s="215">
        <v>0</v>
      </c>
      <c r="AB7" s="215">
        <v>0</v>
      </c>
      <c r="AC7" s="39">
        <f t="shared" si="4"/>
        <v>0</v>
      </c>
      <c r="AD7" s="166"/>
      <c r="AE7" s="140"/>
      <c r="AF7" s="54">
        <f t="shared" si="5"/>
        <v>0</v>
      </c>
      <c r="AG7" s="216"/>
      <c r="AH7" s="54">
        <f t="shared" si="6"/>
        <v>0</v>
      </c>
    </row>
    <row r="8" spans="1:34" s="75" customFormat="1" ht="12.75">
      <c r="A8" s="55" t="s">
        <v>307</v>
      </c>
      <c r="B8" s="55" t="s">
        <v>308</v>
      </c>
      <c r="C8" s="55"/>
      <c r="D8" s="55" t="s">
        <v>355</v>
      </c>
      <c r="E8" s="55" t="s">
        <v>197</v>
      </c>
      <c r="F8" s="102" t="s">
        <v>307</v>
      </c>
      <c r="G8" s="102" t="s">
        <v>308</v>
      </c>
      <c r="H8" s="102" t="s">
        <v>282</v>
      </c>
      <c r="I8" s="102" t="s">
        <v>355</v>
      </c>
      <c r="J8" s="102" t="s">
        <v>197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5" t="s">
        <v>204</v>
      </c>
      <c r="P8" s="54">
        <v>0</v>
      </c>
      <c r="Q8" s="215">
        <v>0</v>
      </c>
      <c r="R8" s="215">
        <v>0</v>
      </c>
      <c r="S8" s="215">
        <v>0</v>
      </c>
      <c r="T8" s="215">
        <v>0</v>
      </c>
      <c r="U8" s="215">
        <v>0</v>
      </c>
      <c r="V8" s="215">
        <v>0</v>
      </c>
      <c r="W8" s="215">
        <v>0</v>
      </c>
      <c r="X8" s="215">
        <v>0</v>
      </c>
      <c r="Y8" s="215">
        <v>0</v>
      </c>
      <c r="Z8" s="215">
        <v>0</v>
      </c>
      <c r="AA8" s="215">
        <v>0</v>
      </c>
      <c r="AB8" s="215">
        <v>0</v>
      </c>
      <c r="AC8" s="39">
        <f t="shared" si="4"/>
        <v>0</v>
      </c>
      <c r="AD8" s="166"/>
      <c r="AE8" s="140"/>
      <c r="AF8" s="54">
        <f t="shared" si="5"/>
        <v>0</v>
      </c>
      <c r="AG8" s="216"/>
      <c r="AH8" s="54">
        <f t="shared" si="6"/>
        <v>0</v>
      </c>
    </row>
    <row r="9" spans="1:34" s="75" customFormat="1" ht="12.75">
      <c r="A9" s="55" t="s">
        <v>307</v>
      </c>
      <c r="B9" s="55" t="s">
        <v>308</v>
      </c>
      <c r="C9" s="55"/>
      <c r="D9" s="55" t="s">
        <v>357</v>
      </c>
      <c r="E9" s="55" t="s">
        <v>197</v>
      </c>
      <c r="F9" s="102" t="s">
        <v>307</v>
      </c>
      <c r="G9" s="102" t="s">
        <v>308</v>
      </c>
      <c r="H9" s="102" t="s">
        <v>282</v>
      </c>
      <c r="I9" s="102" t="s">
        <v>357</v>
      </c>
      <c r="J9" s="102" t="s">
        <v>197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55" t="s">
        <v>204</v>
      </c>
      <c r="P9" s="54">
        <v>0</v>
      </c>
      <c r="Q9" s="215">
        <v>0</v>
      </c>
      <c r="R9" s="215">
        <v>0</v>
      </c>
      <c r="S9" s="215">
        <v>0</v>
      </c>
      <c r="T9" s="215">
        <v>0</v>
      </c>
      <c r="U9" s="215">
        <v>0</v>
      </c>
      <c r="V9" s="215">
        <v>0</v>
      </c>
      <c r="W9" s="215">
        <v>0</v>
      </c>
      <c r="X9" s="215">
        <v>0</v>
      </c>
      <c r="Y9" s="215">
        <v>0</v>
      </c>
      <c r="Z9" s="215">
        <v>0</v>
      </c>
      <c r="AA9" s="215">
        <v>0</v>
      </c>
      <c r="AB9" s="215">
        <v>0</v>
      </c>
      <c r="AC9" s="39">
        <f t="shared" si="4"/>
        <v>0</v>
      </c>
      <c r="AD9" s="166"/>
      <c r="AE9" s="140"/>
      <c r="AF9" s="54">
        <f t="shared" si="5"/>
        <v>0</v>
      </c>
      <c r="AG9" s="216"/>
      <c r="AH9" s="54">
        <f t="shared" si="6"/>
        <v>0</v>
      </c>
    </row>
    <row r="10" spans="1:33" s="75" customFormat="1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25"/>
      <c r="L10" s="25"/>
      <c r="M10" s="25"/>
      <c r="N10" s="25"/>
      <c r="O10" s="55"/>
      <c r="P10" s="54"/>
      <c r="Q10" s="54"/>
      <c r="R10" s="54"/>
      <c r="S10" s="53"/>
      <c r="T10" s="53"/>
      <c r="U10" s="53"/>
      <c r="V10" s="53"/>
      <c r="W10" s="53"/>
      <c r="X10" s="53"/>
      <c r="Y10" s="59"/>
      <c r="Z10" s="53"/>
      <c r="AA10" s="53"/>
      <c r="AB10" s="53"/>
      <c r="AC10" s="39"/>
      <c r="AD10" s="166"/>
      <c r="AG10" s="216"/>
    </row>
    <row r="11" spans="1:34" s="56" customFormat="1" ht="12.75">
      <c r="A11" s="73"/>
      <c r="B11" s="73"/>
      <c r="C11" s="73"/>
      <c r="D11" s="73"/>
      <c r="E11" s="73"/>
      <c r="F11" s="74"/>
      <c r="G11" s="74"/>
      <c r="H11" s="74"/>
      <c r="I11" s="74"/>
      <c r="J11" s="74"/>
      <c r="K11" s="106">
        <f>SUM(K3:K10)</f>
        <v>0</v>
      </c>
      <c r="L11" s="106">
        <f>SUM(L3:L10)</f>
        <v>0</v>
      </c>
      <c r="M11" s="106">
        <f>SUM(M3:M10)</f>
        <v>0</v>
      </c>
      <c r="N11" s="106">
        <f>SUM(N3:N10)</f>
        <v>0</v>
      </c>
      <c r="O11" s="73"/>
      <c r="P11" s="76">
        <f>SUM(P3:P9)</f>
        <v>0</v>
      </c>
      <c r="Q11" s="76">
        <f>SUM(Q3:Q9)</f>
        <v>0</v>
      </c>
      <c r="R11" s="76">
        <f>SUM(R3:R9)</f>
        <v>0</v>
      </c>
      <c r="S11" s="76">
        <f>SUM(S3:S9)</f>
        <v>0</v>
      </c>
      <c r="T11" s="76">
        <f>SUM(T3:T9)</f>
        <v>0</v>
      </c>
      <c r="U11" s="76">
        <f>SUM(U3:U9)</f>
        <v>0</v>
      </c>
      <c r="V11" s="76">
        <f>SUM(V3:V9)</f>
        <v>0</v>
      </c>
      <c r="W11" s="76">
        <f>SUM(W3:W9)</f>
        <v>0</v>
      </c>
      <c r="X11" s="76">
        <f>SUM(X3:X9)</f>
        <v>0</v>
      </c>
      <c r="Y11" s="76">
        <f>SUM(Y3:Y9)</f>
        <v>0</v>
      </c>
      <c r="Z11" s="76">
        <f>SUM(Z3:Z9)</f>
        <v>0</v>
      </c>
      <c r="AA11" s="76">
        <f>SUM(AA3:AA9)</f>
        <v>0</v>
      </c>
      <c r="AB11" s="76">
        <f>SUM(AB3:AB9)</f>
        <v>0</v>
      </c>
      <c r="AC11" s="76">
        <f>SUM(AC3:AC9)</f>
        <v>0</v>
      </c>
      <c r="AD11" s="168"/>
      <c r="AG11" s="216"/>
      <c r="AH11" s="76">
        <f>SUM(AH3:AH9)</f>
        <v>0</v>
      </c>
    </row>
    <row r="12" spans="1:34" ht="12.75">
      <c r="A12" s="2"/>
      <c r="F12" s="55"/>
      <c r="G12" s="55"/>
      <c r="H12" s="55"/>
      <c r="I12" s="55"/>
      <c r="J12" s="55"/>
      <c r="K12" s="25"/>
      <c r="L12" s="25"/>
      <c r="M12" s="25"/>
      <c r="N12" s="25"/>
      <c r="AE12" s="213">
        <v>9</v>
      </c>
      <c r="AF12" s="13" t="s">
        <v>423</v>
      </c>
      <c r="AH12" s="75"/>
    </row>
    <row r="13" spans="16:34" ht="12.75"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68"/>
      <c r="AE13" s="213">
        <v>3</v>
      </c>
      <c r="AF13" s="13" t="s">
        <v>424</v>
      </c>
      <c r="AH13" s="75"/>
    </row>
    <row r="14" spans="16:34" ht="12.75"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68"/>
      <c r="AH14" s="75"/>
    </row>
    <row r="15" ht="12.75">
      <c r="AH15" s="75"/>
    </row>
    <row r="16" ht="12.75">
      <c r="AH16" s="75"/>
    </row>
    <row r="17" ht="12.75">
      <c r="AH17" s="75"/>
    </row>
    <row r="18" spans="6:34" ht="12.75">
      <c r="F18" s="182"/>
      <c r="G18" s="181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H18" s="75"/>
    </row>
    <row r="19" spans="7:34" ht="12.75">
      <c r="G19" s="181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H19" s="75"/>
    </row>
    <row r="20" spans="7:34" ht="12.75">
      <c r="G20" s="181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H20" s="75"/>
    </row>
    <row r="21" spans="7:34" ht="12.75">
      <c r="G21" s="181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H21" s="75"/>
    </row>
    <row r="22" spans="6:34" ht="12.75">
      <c r="F22" s="182"/>
      <c r="G22" s="181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H22" s="75"/>
    </row>
    <row r="23" spans="7:34" ht="12.75">
      <c r="G23" s="181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H23" s="75"/>
    </row>
    <row r="24" spans="7:34" ht="12.75">
      <c r="G24" s="181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H24" s="75"/>
    </row>
    <row r="25" spans="7:34" ht="12.75">
      <c r="G25" s="181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H25" s="75"/>
    </row>
    <row r="26" spans="6:29" ht="12.75">
      <c r="F26" s="182"/>
      <c r="G26" s="18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7:29" ht="12.75">
      <c r="G27" s="181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7:29" ht="12.75">
      <c r="G28" s="18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7:29" ht="12.75">
      <c r="G29" s="181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6:29" ht="12.75">
      <c r="F30" s="182"/>
      <c r="G30" s="181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7:29" ht="12.75">
      <c r="G31" s="181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7:29" ht="12.75">
      <c r="G32" s="181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7:29" ht="12.75">
      <c r="G33" s="181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6:29" ht="12.75">
      <c r="F34" s="182"/>
      <c r="G34" s="181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7:29" ht="12.75">
      <c r="G35" s="181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7:29" ht="12.75">
      <c r="G36" s="181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</sheetData>
  <printOptions gridLines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landscape" paperSize="9" scale="60" r:id="rId1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85"/>
  <sheetViews>
    <sheetView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36320000</v>
      </c>
      <c r="D1" s="145"/>
      <c r="E1" s="14"/>
      <c r="F1" s="176" t="s">
        <v>149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0</v>
      </c>
      <c r="C5" s="149">
        <v>0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/>
      <c r="M5" s="150"/>
      <c r="N5" s="151"/>
      <c r="O5" s="148"/>
      <c r="P5" s="172">
        <v>46000</v>
      </c>
      <c r="R5" s="99"/>
    </row>
    <row r="6" spans="1:18" s="32" customFormat="1" ht="12.75">
      <c r="A6" s="152" t="s">
        <v>211</v>
      </c>
      <c r="B6" s="153">
        <v>0</v>
      </c>
      <c r="C6" s="157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/>
      <c r="M6" s="158"/>
      <c r="N6" s="159"/>
      <c r="O6" s="174"/>
      <c r="P6" s="173">
        <v>46000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317700</v>
      </c>
      <c r="C14" s="129">
        <v>78668.79</v>
      </c>
      <c r="D14" s="124">
        <v>33366.58</v>
      </c>
      <c r="E14" s="124">
        <v>42780.49</v>
      </c>
      <c r="F14" s="124">
        <v>37100.99</v>
      </c>
      <c r="G14" s="124">
        <v>38960.51</v>
      </c>
      <c r="H14" s="124">
        <v>39779.7</v>
      </c>
      <c r="I14" s="124">
        <v>41071.63</v>
      </c>
      <c r="J14" s="124">
        <v>44796.38</v>
      </c>
      <c r="K14" s="124">
        <v>13610</v>
      </c>
      <c r="L14" s="124"/>
      <c r="M14" s="124"/>
      <c r="N14" s="125"/>
      <c r="O14" s="126"/>
      <c r="P14" s="172">
        <v>554000</v>
      </c>
    </row>
    <row r="15" spans="1:16" s="132" customFormat="1" ht="12.75">
      <c r="A15" s="134" t="s">
        <v>259</v>
      </c>
      <c r="B15" s="135">
        <v>107000</v>
      </c>
      <c r="C15" s="136">
        <v>9810.76</v>
      </c>
      <c r="D15" s="136">
        <v>9214.51</v>
      </c>
      <c r="E15" s="136">
        <v>9214.51</v>
      </c>
      <c r="F15" s="136">
        <v>9214.51</v>
      </c>
      <c r="G15" s="136">
        <v>9214.51</v>
      </c>
      <c r="H15" s="136">
        <v>9214.51</v>
      </c>
      <c r="I15" s="136">
        <v>9214.51</v>
      </c>
      <c r="J15" s="136">
        <v>12283.89</v>
      </c>
      <c r="K15" s="136">
        <v>12283.89</v>
      </c>
      <c r="L15" s="136"/>
      <c r="M15" s="136"/>
      <c r="N15" s="154"/>
      <c r="O15" s="175"/>
      <c r="P15" s="173">
        <v>139000</v>
      </c>
    </row>
    <row r="16" spans="1:16" s="132" customFormat="1" ht="12.75">
      <c r="A16" s="134" t="s">
        <v>260</v>
      </c>
      <c r="B16" s="135">
        <v>40000</v>
      </c>
      <c r="C16" s="136">
        <v>3038.55</v>
      </c>
      <c r="D16" s="136">
        <v>181.6</v>
      </c>
      <c r="E16" s="136">
        <v>310.71</v>
      </c>
      <c r="F16" s="136">
        <v>1464.7</v>
      </c>
      <c r="G16" s="136">
        <v>3317.73</v>
      </c>
      <c r="H16" s="136">
        <v>1001.35</v>
      </c>
      <c r="I16" s="136">
        <v>170</v>
      </c>
      <c r="J16" s="136">
        <v>1142.73</v>
      </c>
      <c r="K16" s="136">
        <v>1321.11</v>
      </c>
      <c r="L16" s="136"/>
      <c r="M16" s="136"/>
      <c r="N16" s="154"/>
      <c r="O16" s="135"/>
      <c r="P16" s="173">
        <v>43000</v>
      </c>
    </row>
    <row r="17" spans="1:16" s="132" customFormat="1" ht="12.75">
      <c r="A17" s="134" t="s">
        <v>261</v>
      </c>
      <c r="B17" s="135">
        <v>170700</v>
      </c>
      <c r="C17" s="136">
        <v>65810.48</v>
      </c>
      <c r="D17" s="136">
        <v>23970.47</v>
      </c>
      <c r="E17" s="136">
        <v>33244.12</v>
      </c>
      <c r="F17" s="136">
        <v>26421.78</v>
      </c>
      <c r="G17" s="136">
        <v>26418.27</v>
      </c>
      <c r="H17" s="136">
        <v>29563.84</v>
      </c>
      <c r="I17" s="136">
        <v>31687.12</v>
      </c>
      <c r="J17" s="136">
        <v>31369.76</v>
      </c>
      <c r="K17" s="136">
        <v>5</v>
      </c>
      <c r="L17" s="136"/>
      <c r="M17" s="136"/>
      <c r="N17" s="154"/>
      <c r="O17" s="135"/>
      <c r="P17" s="173">
        <v>372000</v>
      </c>
    </row>
    <row r="18" spans="1:16" s="132" customFormat="1" ht="12.75">
      <c r="A18" s="134" t="s">
        <v>262</v>
      </c>
      <c r="B18" s="135">
        <v>0</v>
      </c>
      <c r="C18" s="136">
        <v>9</v>
      </c>
      <c r="D18" s="137">
        <v>0</v>
      </c>
      <c r="E18" s="137">
        <v>11.15</v>
      </c>
      <c r="F18" s="137">
        <v>0</v>
      </c>
      <c r="G18" s="137">
        <v>10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78668.79</v>
      </c>
      <c r="C30" s="67">
        <v>112035.37</v>
      </c>
      <c r="D30" s="67">
        <v>154815.86</v>
      </c>
      <c r="E30" s="67">
        <v>191916.85</v>
      </c>
      <c r="F30" s="67">
        <v>230877.36</v>
      </c>
      <c r="G30" s="67">
        <v>270657.06</v>
      </c>
      <c r="H30" s="67">
        <v>311728.69</v>
      </c>
      <c r="I30" s="67">
        <v>356525.07</v>
      </c>
      <c r="J30" s="67">
        <v>370135.07</v>
      </c>
      <c r="K30" s="67"/>
      <c r="L30" s="67"/>
      <c r="M30" s="67"/>
      <c r="O30" s="240" t="s">
        <v>108</v>
      </c>
      <c r="P30" s="99">
        <v>-317700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-508000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109</v>
      </c>
      <c r="P32" s="94">
        <v>190300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-317700</v>
      </c>
      <c r="M35" s="95">
        <v>-508000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384</v>
      </c>
      <c r="B43" s="191"/>
      <c r="C43" s="192"/>
      <c r="D43" s="193"/>
      <c r="E43" s="194"/>
      <c r="F43" s="193"/>
      <c r="G43" s="194"/>
      <c r="H43" s="194"/>
      <c r="I43" s="194"/>
      <c r="J43" s="201" t="s">
        <v>385</v>
      </c>
      <c r="K43" s="202">
        <v>3400</v>
      </c>
      <c r="L43" s="194"/>
      <c r="M43" s="202">
        <v>2013</v>
      </c>
      <c r="N43" s="194"/>
      <c r="O43" s="202">
        <v>3820</v>
      </c>
      <c r="P43" s="200"/>
    </row>
    <row r="44" spans="1:16" s="20" customFormat="1" ht="11.25">
      <c r="A44" s="190"/>
      <c r="B44" s="191"/>
      <c r="C44" s="192"/>
      <c r="D44" s="193"/>
      <c r="E44" s="194"/>
      <c r="F44" s="193"/>
      <c r="G44" s="194"/>
      <c r="H44" s="194"/>
      <c r="I44" s="194"/>
      <c r="J44" s="201" t="s">
        <v>386</v>
      </c>
      <c r="K44" s="208">
        <v>800</v>
      </c>
      <c r="L44" s="194"/>
      <c r="M44" s="202">
        <v>318</v>
      </c>
      <c r="N44" s="194"/>
      <c r="O44" s="202">
        <v>540</v>
      </c>
      <c r="P44" s="200"/>
    </row>
    <row r="45" spans="1:16" s="20" customFormat="1" ht="11.25">
      <c r="A45" s="190" t="s">
        <v>387</v>
      </c>
      <c r="B45" s="191"/>
      <c r="C45" s="192"/>
      <c r="D45" s="193"/>
      <c r="E45" s="194"/>
      <c r="F45" s="193"/>
      <c r="G45" s="194"/>
      <c r="H45" s="194"/>
      <c r="I45" s="194"/>
      <c r="J45" s="201"/>
      <c r="K45" s="208"/>
      <c r="L45" s="194"/>
      <c r="M45" s="208"/>
      <c r="N45" s="194"/>
      <c r="O45" s="208"/>
      <c r="P45" s="200"/>
    </row>
    <row r="46" spans="1:16" s="20" customFormat="1" ht="11.25">
      <c r="A46" s="190" t="s">
        <v>388</v>
      </c>
      <c r="B46" s="191"/>
      <c r="C46" s="192"/>
      <c r="D46" s="193"/>
      <c r="E46" s="194"/>
      <c r="F46" s="193"/>
      <c r="G46" s="194"/>
      <c r="H46" s="194"/>
      <c r="I46" s="194"/>
      <c r="J46" s="201" t="s">
        <v>135</v>
      </c>
      <c r="K46" s="199">
        <v>350</v>
      </c>
      <c r="L46" s="194"/>
      <c r="M46" s="199">
        <v>234</v>
      </c>
      <c r="N46" s="194"/>
      <c r="O46" s="199">
        <v>430</v>
      </c>
      <c r="P46" s="200"/>
    </row>
    <row r="47" spans="1:16" s="20" customFormat="1" ht="11.25">
      <c r="A47" s="190" t="s">
        <v>389</v>
      </c>
      <c r="B47" s="191"/>
      <c r="C47" s="192"/>
      <c r="D47" s="193"/>
      <c r="E47" s="194"/>
      <c r="F47" s="193"/>
      <c r="G47" s="194"/>
      <c r="H47" s="194"/>
      <c r="I47" s="194"/>
      <c r="J47" s="201" t="s">
        <v>135</v>
      </c>
      <c r="K47" s="199">
        <v>48</v>
      </c>
      <c r="L47" s="194"/>
      <c r="M47" s="202">
        <v>38</v>
      </c>
      <c r="N47" s="194"/>
      <c r="O47" s="202">
        <v>86</v>
      </c>
      <c r="P47" s="200"/>
    </row>
    <row r="48" spans="1:16" s="20" customFormat="1" ht="11.25">
      <c r="A48" s="190"/>
      <c r="B48" s="191"/>
      <c r="C48" s="192"/>
      <c r="D48" s="193"/>
      <c r="E48" s="194"/>
      <c r="F48" s="193"/>
      <c r="G48" s="194"/>
      <c r="H48" s="194"/>
      <c r="I48" s="194"/>
      <c r="J48" s="201" t="s">
        <v>390</v>
      </c>
      <c r="K48" s="202">
        <v>7</v>
      </c>
      <c r="L48" s="194"/>
      <c r="M48" s="202">
        <v>5</v>
      </c>
      <c r="N48" s="194"/>
      <c r="O48" s="202">
        <v>14</v>
      </c>
      <c r="P48" s="200"/>
    </row>
    <row r="49" spans="1:16" s="20" customFormat="1" ht="11.25">
      <c r="A49" s="190" t="s">
        <v>391</v>
      </c>
      <c r="B49" s="191"/>
      <c r="C49" s="192"/>
      <c r="D49" s="193"/>
      <c r="E49" s="194"/>
      <c r="F49" s="193"/>
      <c r="G49" s="194"/>
      <c r="H49" s="194"/>
      <c r="I49" s="194"/>
      <c r="J49" s="201"/>
      <c r="K49" s="202"/>
      <c r="L49" s="194"/>
      <c r="M49" s="202"/>
      <c r="N49" s="194"/>
      <c r="O49" s="202"/>
      <c r="P49" s="200"/>
    </row>
    <row r="50" spans="1:16" s="20" customFormat="1" ht="11.25">
      <c r="A50" s="190" t="s">
        <v>392</v>
      </c>
      <c r="B50" s="191"/>
      <c r="C50" s="192"/>
      <c r="D50" s="193"/>
      <c r="E50" s="194"/>
      <c r="F50" s="193"/>
      <c r="G50" s="194"/>
      <c r="H50" s="194"/>
      <c r="I50" s="194"/>
      <c r="J50" s="201" t="s">
        <v>135</v>
      </c>
      <c r="K50" s="202">
        <v>9</v>
      </c>
      <c r="L50" s="194"/>
      <c r="M50" s="202">
        <v>0</v>
      </c>
      <c r="N50" s="194"/>
      <c r="O50" s="202">
        <v>0</v>
      </c>
      <c r="P50" s="200"/>
    </row>
    <row r="51" spans="1:16" s="20" customFormat="1" ht="12" thickBot="1">
      <c r="A51" s="203"/>
      <c r="B51" s="204"/>
      <c r="C51" s="204"/>
      <c r="D51" s="86"/>
      <c r="E51" s="205"/>
      <c r="F51" s="206"/>
      <c r="G51" s="205"/>
      <c r="H51" s="205"/>
      <c r="I51" s="205"/>
      <c r="J51" s="205"/>
      <c r="K51" s="205"/>
      <c r="L51" s="205"/>
      <c r="M51" s="205"/>
      <c r="N51" s="205"/>
      <c r="O51" s="205"/>
      <c r="P51" s="207"/>
    </row>
    <row r="52" spans="1:4" ht="13.5" hidden="1" thickBot="1">
      <c r="A52" s="42"/>
      <c r="B52" s="22"/>
      <c r="C52" s="22"/>
      <c r="D52" s="44"/>
    </row>
    <row r="53" spans="1:16" ht="16.5" hidden="1" thickBot="1">
      <c r="A53" s="231" t="s">
        <v>189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3"/>
    </row>
    <row r="54" spans="1:6" ht="12.75" hidden="1">
      <c r="A54" s="42"/>
      <c r="B54" s="22"/>
      <c r="C54" s="22"/>
      <c r="D54" s="44"/>
      <c r="F54" s="4"/>
    </row>
    <row r="55" spans="2:6" ht="12.75" hidden="1">
      <c r="B55" s="22"/>
      <c r="C55" s="22"/>
      <c r="D55" s="44"/>
      <c r="F55" s="4"/>
    </row>
    <row r="56" spans="1:4" ht="12.75" hidden="1">
      <c r="A56" s="70"/>
      <c r="B56" s="22"/>
      <c r="C56" s="22"/>
      <c r="D56" s="19"/>
    </row>
    <row r="57" spans="1:11" ht="12.75" hidden="1">
      <c r="A57" s="71"/>
      <c r="B57" s="22"/>
      <c r="C57" s="22"/>
      <c r="D57" s="44"/>
      <c r="F57" s="4"/>
      <c r="J57" s="1"/>
      <c r="K57" s="1"/>
    </row>
    <row r="58" spans="1:11" ht="12.75" hidden="1">
      <c r="A58" s="72"/>
      <c r="B58" s="22"/>
      <c r="C58" s="22"/>
      <c r="D58" s="44"/>
      <c r="F58" s="4"/>
      <c r="J58" s="1"/>
      <c r="K58" s="1"/>
    </row>
    <row r="59" spans="1:11" ht="12.75" hidden="1">
      <c r="A59" s="42"/>
      <c r="B59" s="22"/>
      <c r="C59" s="22"/>
      <c r="D59" s="44"/>
      <c r="F59" s="4"/>
      <c r="J59" s="1"/>
      <c r="K59" s="1"/>
    </row>
    <row r="60" spans="1:11" ht="5.25" customHeight="1" hidden="1">
      <c r="A60" s="22"/>
      <c r="B60" s="22"/>
      <c r="C60" s="22"/>
      <c r="D60" s="22"/>
      <c r="J60" s="1"/>
      <c r="K60" s="1"/>
    </row>
    <row r="61" spans="4:11" ht="12.75" hidden="1">
      <c r="D61" s="57"/>
      <c r="J61" s="1"/>
      <c r="K61" s="1"/>
    </row>
    <row r="62" spans="6:11" ht="12.75" hidden="1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6:11" ht="12.75">
      <c r="F74" s="1"/>
      <c r="G74" s="1"/>
      <c r="H74" s="1"/>
      <c r="I74" s="1"/>
      <c r="J74" s="1"/>
      <c r="K74" s="1"/>
    </row>
    <row r="75" spans="6:11" ht="12.75"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48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mergeCells count="8">
    <mergeCell ref="E2:I2"/>
    <mergeCell ref="A53:P53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93"/>
  <sheetViews>
    <sheetView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36330000</v>
      </c>
      <c r="D1" s="145"/>
      <c r="E1" s="14"/>
      <c r="F1" s="176" t="s">
        <v>150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690500</v>
      </c>
      <c r="C5" s="149">
        <v>407716.73</v>
      </c>
      <c r="D5" s="150">
        <v>25168.52</v>
      </c>
      <c r="E5" s="150">
        <v>6629.33</v>
      </c>
      <c r="F5" s="150">
        <v>4762.66</v>
      </c>
      <c r="G5" s="150">
        <v>12967.39</v>
      </c>
      <c r="H5" s="150">
        <v>5699.09</v>
      </c>
      <c r="I5" s="150">
        <v>13196.54</v>
      </c>
      <c r="J5" s="150">
        <v>10281.74</v>
      </c>
      <c r="K5" s="150">
        <v>11472.65</v>
      </c>
      <c r="L5" s="150"/>
      <c r="M5" s="150"/>
      <c r="N5" s="151"/>
      <c r="O5" s="148"/>
      <c r="P5" s="172">
        <v>653000</v>
      </c>
      <c r="R5" s="99"/>
    </row>
    <row r="6" spans="1:18" s="32" customFormat="1" ht="12.75">
      <c r="A6" s="152" t="s">
        <v>211</v>
      </c>
      <c r="B6" s="153">
        <v>690500</v>
      </c>
      <c r="C6" s="157">
        <v>407716.73</v>
      </c>
      <c r="D6" s="158">
        <v>25168.52</v>
      </c>
      <c r="E6" s="158">
        <v>6629.33</v>
      </c>
      <c r="F6" s="158">
        <v>4762.66</v>
      </c>
      <c r="G6" s="158">
        <v>12967.39</v>
      </c>
      <c r="H6" s="158">
        <v>5699.09</v>
      </c>
      <c r="I6" s="158">
        <v>13196.54</v>
      </c>
      <c r="J6" s="158">
        <v>10281.74</v>
      </c>
      <c r="K6" s="158">
        <v>11472.65</v>
      </c>
      <c r="L6" s="158"/>
      <c r="M6" s="158"/>
      <c r="N6" s="159"/>
      <c r="O6" s="174"/>
      <c r="P6" s="173">
        <v>653000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6794000</v>
      </c>
      <c r="C14" s="129">
        <v>981276.1</v>
      </c>
      <c r="D14" s="124">
        <v>435539.23</v>
      </c>
      <c r="E14" s="124">
        <v>521305.91</v>
      </c>
      <c r="F14" s="124">
        <v>448222.63</v>
      </c>
      <c r="G14" s="124">
        <v>573401.75</v>
      </c>
      <c r="H14" s="124">
        <v>503407.29</v>
      </c>
      <c r="I14" s="124">
        <v>520031.97</v>
      </c>
      <c r="J14" s="124">
        <v>510334.48</v>
      </c>
      <c r="K14" s="124">
        <v>326430.69</v>
      </c>
      <c r="L14" s="124"/>
      <c r="M14" s="124"/>
      <c r="N14" s="125"/>
      <c r="O14" s="126"/>
      <c r="P14" s="172">
        <v>6417000</v>
      </c>
    </row>
    <row r="15" spans="1:16" s="132" customFormat="1" ht="12.75">
      <c r="A15" s="134" t="s">
        <v>259</v>
      </c>
      <c r="B15" s="135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/>
      <c r="M15" s="136"/>
      <c r="N15" s="154"/>
      <c r="O15" s="175"/>
      <c r="P15" s="173"/>
    </row>
    <row r="16" spans="1:16" s="132" customFormat="1" ht="12.75">
      <c r="A16" s="134" t="s">
        <v>260</v>
      </c>
      <c r="B16" s="135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0</v>
      </c>
    </row>
    <row r="17" spans="1:16" s="132" customFormat="1" ht="12.75">
      <c r="A17" s="134" t="s">
        <v>261</v>
      </c>
      <c r="B17" s="135">
        <v>6452000</v>
      </c>
      <c r="C17" s="136">
        <v>775360.93</v>
      </c>
      <c r="D17" s="136">
        <v>427670.73</v>
      </c>
      <c r="E17" s="136">
        <v>510776.51</v>
      </c>
      <c r="F17" s="136">
        <v>442652.23</v>
      </c>
      <c r="G17" s="136">
        <v>515723.77</v>
      </c>
      <c r="H17" s="136">
        <v>460237.47</v>
      </c>
      <c r="I17" s="136">
        <v>479267.37</v>
      </c>
      <c r="J17" s="136">
        <v>468794.5</v>
      </c>
      <c r="K17" s="136">
        <v>326430.69</v>
      </c>
      <c r="L17" s="136"/>
      <c r="M17" s="136"/>
      <c r="N17" s="154"/>
      <c r="O17" s="135"/>
      <c r="P17" s="173">
        <v>5867000</v>
      </c>
    </row>
    <row r="18" spans="1:16" s="132" customFormat="1" ht="12.75">
      <c r="A18" s="134" t="s">
        <v>262</v>
      </c>
      <c r="B18" s="135">
        <v>342000</v>
      </c>
      <c r="C18" s="136">
        <v>190286.75</v>
      </c>
      <c r="D18" s="137">
        <v>7868.5</v>
      </c>
      <c r="E18" s="137">
        <v>9696</v>
      </c>
      <c r="F18" s="137">
        <v>5310</v>
      </c>
      <c r="G18" s="137">
        <v>57677.98</v>
      </c>
      <c r="H18" s="137">
        <v>43169.82</v>
      </c>
      <c r="I18" s="137">
        <v>40764.6</v>
      </c>
      <c r="J18" s="137">
        <v>41539.98</v>
      </c>
      <c r="K18" s="137">
        <v>0</v>
      </c>
      <c r="L18" s="137"/>
      <c r="M18" s="137"/>
      <c r="N18" s="138"/>
      <c r="O18" s="135"/>
      <c r="P18" s="173">
        <v>528000</v>
      </c>
    </row>
    <row r="19" spans="1:16" s="132" customFormat="1" ht="12.75">
      <c r="A19" s="134" t="s">
        <v>451</v>
      </c>
      <c r="B19" s="135">
        <v>0</v>
      </c>
      <c r="C19" s="136">
        <v>15628.42</v>
      </c>
      <c r="D19" s="136">
        <v>0</v>
      </c>
      <c r="E19" s="136">
        <v>833.4</v>
      </c>
      <c r="F19" s="136">
        <v>260.4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22000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407716.73</v>
      </c>
      <c r="C26" s="67">
        <v>432885.25</v>
      </c>
      <c r="D26" s="67">
        <v>439514.58</v>
      </c>
      <c r="E26" s="67">
        <v>444277.24</v>
      </c>
      <c r="F26" s="67">
        <v>457244.63</v>
      </c>
      <c r="G26" s="67">
        <v>462943.72</v>
      </c>
      <c r="H26" s="67">
        <v>476140.26</v>
      </c>
      <c r="I26" s="67">
        <v>486422</v>
      </c>
      <c r="J26" s="67">
        <v>497894.65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981276.1</v>
      </c>
      <c r="C30" s="67">
        <v>1416815.33</v>
      </c>
      <c r="D30" s="67">
        <v>1938121.24</v>
      </c>
      <c r="E30" s="67">
        <v>2386343.87</v>
      </c>
      <c r="F30" s="67">
        <v>2959745.62</v>
      </c>
      <c r="G30" s="67">
        <v>3463152.91</v>
      </c>
      <c r="H30" s="67">
        <v>3983184.88</v>
      </c>
      <c r="I30" s="67">
        <v>4493519.36</v>
      </c>
      <c r="J30" s="67">
        <v>4819950.05</v>
      </c>
      <c r="K30" s="67"/>
      <c r="L30" s="67"/>
      <c r="M30" s="67"/>
      <c r="O30" s="240" t="s">
        <v>109</v>
      </c>
      <c r="P30" s="99">
        <v>-6103500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-5764000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109</v>
      </c>
      <c r="P32" s="94">
        <v>-339500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108</v>
      </c>
    </row>
    <row r="35" spans="1:15" ht="13.5" thickBot="1">
      <c r="A35" s="18"/>
      <c r="L35" s="94">
        <v>-6103500</v>
      </c>
      <c r="M35" s="95">
        <v>-5764000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393</v>
      </c>
      <c r="B43" s="191"/>
      <c r="C43" s="192"/>
      <c r="D43" s="193"/>
      <c r="E43" s="194"/>
      <c r="F43" s="193"/>
      <c r="G43" s="194"/>
      <c r="H43" s="194"/>
      <c r="I43" s="194"/>
      <c r="J43" s="201" t="s">
        <v>135</v>
      </c>
      <c r="K43" s="202">
        <v>550</v>
      </c>
      <c r="L43" s="194"/>
      <c r="M43" s="202">
        <v>176</v>
      </c>
      <c r="N43" s="194"/>
      <c r="O43" s="202">
        <v>480</v>
      </c>
      <c r="P43" s="200"/>
    </row>
    <row r="44" spans="1:16" s="20" customFormat="1" ht="11.25">
      <c r="A44" s="190"/>
      <c r="B44" s="191"/>
      <c r="C44" s="192"/>
      <c r="D44" s="193"/>
      <c r="E44" s="194"/>
      <c r="F44" s="193"/>
      <c r="G44" s="194"/>
      <c r="H44" s="194"/>
      <c r="I44" s="194"/>
      <c r="J44" s="201" t="s">
        <v>390</v>
      </c>
      <c r="K44" s="202">
        <v>90</v>
      </c>
      <c r="L44" s="194"/>
      <c r="M44" s="202">
        <v>47</v>
      </c>
      <c r="N44" s="194"/>
      <c r="O44" s="202">
        <v>80</v>
      </c>
      <c r="P44" s="200"/>
    </row>
    <row r="45" spans="1:16" s="20" customFormat="1" ht="11.25">
      <c r="A45" s="190" t="s">
        <v>394</v>
      </c>
      <c r="B45" s="191"/>
      <c r="C45" s="192"/>
      <c r="D45" s="193"/>
      <c r="E45" s="194"/>
      <c r="F45" s="193"/>
      <c r="G45" s="194"/>
      <c r="H45" s="194"/>
      <c r="I45" s="194"/>
      <c r="J45" s="201" t="s">
        <v>135</v>
      </c>
      <c r="K45" s="202">
        <v>540</v>
      </c>
      <c r="L45" s="194"/>
      <c r="M45" s="202">
        <v>165</v>
      </c>
      <c r="N45" s="194"/>
      <c r="O45" s="202">
        <v>350</v>
      </c>
      <c r="P45" s="200"/>
    </row>
    <row r="46" spans="1:16" s="20" customFormat="1" ht="11.25">
      <c r="A46" s="190"/>
      <c r="B46" s="191"/>
      <c r="C46" s="192"/>
      <c r="D46" s="193"/>
      <c r="E46" s="194"/>
      <c r="F46" s="193"/>
      <c r="G46" s="194"/>
      <c r="H46" s="194"/>
      <c r="I46" s="194"/>
      <c r="J46" s="201" t="s">
        <v>390</v>
      </c>
      <c r="K46" s="202">
        <v>72</v>
      </c>
      <c r="L46" s="194"/>
      <c r="M46" s="202">
        <v>18</v>
      </c>
      <c r="N46" s="194"/>
      <c r="O46" s="202">
        <v>58</v>
      </c>
      <c r="P46" s="200"/>
    </row>
    <row r="47" spans="1:16" s="20" customFormat="1" ht="11.25">
      <c r="A47" s="190" t="s">
        <v>395</v>
      </c>
      <c r="B47" s="191"/>
      <c r="C47" s="192"/>
      <c r="D47" s="193"/>
      <c r="E47" s="194"/>
      <c r="F47" s="193"/>
      <c r="G47" s="194"/>
      <c r="H47" s="194"/>
      <c r="I47" s="194"/>
      <c r="J47" s="201" t="s">
        <v>135</v>
      </c>
      <c r="K47" s="202">
        <v>72</v>
      </c>
      <c r="L47" s="194"/>
      <c r="M47" s="202">
        <v>49</v>
      </c>
      <c r="N47" s="194"/>
      <c r="O47" s="202">
        <v>95</v>
      </c>
      <c r="P47" s="200"/>
    </row>
    <row r="48" spans="1:16" s="20" customFormat="1" ht="11.25">
      <c r="A48" s="190"/>
      <c r="B48" s="191"/>
      <c r="C48" s="192"/>
      <c r="D48" s="193"/>
      <c r="E48" s="194"/>
      <c r="F48" s="193"/>
      <c r="G48" s="194"/>
      <c r="H48" s="194"/>
      <c r="I48" s="194"/>
      <c r="J48" s="201" t="s">
        <v>390</v>
      </c>
      <c r="K48" s="202">
        <v>10</v>
      </c>
      <c r="L48" s="194"/>
      <c r="M48" s="202">
        <v>6</v>
      </c>
      <c r="N48" s="194"/>
      <c r="O48" s="202">
        <v>16</v>
      </c>
      <c r="P48" s="200"/>
    </row>
    <row r="49" spans="1:16" s="20" customFormat="1" ht="11.25">
      <c r="A49" s="190" t="s">
        <v>396</v>
      </c>
      <c r="B49" s="191"/>
      <c r="C49" s="192"/>
      <c r="D49" s="193"/>
      <c r="E49" s="194"/>
      <c r="F49" s="193"/>
      <c r="G49" s="194"/>
      <c r="H49" s="194"/>
      <c r="I49" s="194"/>
      <c r="J49" s="201" t="s">
        <v>135</v>
      </c>
      <c r="K49" s="202">
        <v>936</v>
      </c>
      <c r="L49" s="194"/>
      <c r="M49" s="202">
        <v>307</v>
      </c>
      <c r="N49" s="194"/>
      <c r="O49" s="202">
        <v>790</v>
      </c>
      <c r="P49" s="200"/>
    </row>
    <row r="50" spans="1:16" s="20" customFormat="1" ht="11.25">
      <c r="A50" s="190"/>
      <c r="B50" s="191"/>
      <c r="C50" s="192"/>
      <c r="D50" s="193"/>
      <c r="E50" s="194"/>
      <c r="F50" s="193"/>
      <c r="G50" s="194"/>
      <c r="H50" s="194"/>
      <c r="I50" s="194"/>
      <c r="J50" s="201" t="s">
        <v>390</v>
      </c>
      <c r="K50" s="202">
        <v>160</v>
      </c>
      <c r="L50" s="194"/>
      <c r="M50" s="202">
        <v>74</v>
      </c>
      <c r="N50" s="194"/>
      <c r="O50" s="202">
        <v>130</v>
      </c>
      <c r="P50" s="200"/>
    </row>
    <row r="51" spans="1:16" s="20" customFormat="1" ht="11.25">
      <c r="A51" s="190" t="s">
        <v>397</v>
      </c>
      <c r="B51" s="191"/>
      <c r="C51" s="192"/>
      <c r="D51" s="193"/>
      <c r="E51" s="194"/>
      <c r="F51" s="193"/>
      <c r="G51" s="194"/>
      <c r="H51" s="194"/>
      <c r="I51" s="194"/>
      <c r="J51" s="201" t="s">
        <v>135</v>
      </c>
      <c r="K51" s="202">
        <v>420</v>
      </c>
      <c r="L51" s="194"/>
      <c r="M51" s="202">
        <v>163</v>
      </c>
      <c r="N51" s="194"/>
      <c r="O51" s="202">
        <v>330</v>
      </c>
      <c r="P51" s="200"/>
    </row>
    <row r="52" spans="1:16" s="20" customFormat="1" ht="11.25">
      <c r="A52" s="190"/>
      <c r="B52" s="191"/>
      <c r="C52" s="192"/>
      <c r="D52" s="193"/>
      <c r="E52" s="194"/>
      <c r="F52" s="193"/>
      <c r="G52" s="194"/>
      <c r="H52" s="194"/>
      <c r="I52" s="194"/>
      <c r="J52" s="201" t="s">
        <v>390</v>
      </c>
      <c r="K52" s="202">
        <v>63</v>
      </c>
      <c r="L52" s="194"/>
      <c r="M52" s="202">
        <v>23</v>
      </c>
      <c r="N52" s="194"/>
      <c r="O52" s="202">
        <v>55</v>
      </c>
      <c r="P52" s="200"/>
    </row>
    <row r="53" spans="1:16" s="20" customFormat="1" ht="11.25">
      <c r="A53" s="190" t="s">
        <v>398</v>
      </c>
      <c r="B53" s="191"/>
      <c r="C53" s="192"/>
      <c r="D53" s="193"/>
      <c r="E53" s="194"/>
      <c r="F53" s="193"/>
      <c r="G53" s="194"/>
      <c r="H53" s="194"/>
      <c r="I53" s="194"/>
      <c r="J53" s="201" t="s">
        <v>135</v>
      </c>
      <c r="K53" s="202">
        <v>1100</v>
      </c>
      <c r="L53" s="194"/>
      <c r="M53" s="202">
        <v>511</v>
      </c>
      <c r="N53" s="194"/>
      <c r="O53" s="202">
        <v>1050</v>
      </c>
      <c r="P53" s="200"/>
    </row>
    <row r="54" spans="1:16" s="20" customFormat="1" ht="11.25">
      <c r="A54" s="190"/>
      <c r="B54" s="191"/>
      <c r="C54" s="192"/>
      <c r="D54" s="193"/>
      <c r="E54" s="194"/>
      <c r="F54" s="193"/>
      <c r="G54" s="194"/>
      <c r="H54" s="194"/>
      <c r="I54" s="194"/>
      <c r="J54" s="201" t="s">
        <v>390</v>
      </c>
      <c r="K54" s="202">
        <v>83</v>
      </c>
      <c r="L54" s="194"/>
      <c r="M54" s="202">
        <v>15</v>
      </c>
      <c r="N54" s="194"/>
      <c r="O54" s="202">
        <v>170</v>
      </c>
      <c r="P54" s="200"/>
    </row>
    <row r="55" spans="1:16" s="20" customFormat="1" ht="11.25">
      <c r="A55" s="190" t="s">
        <v>399</v>
      </c>
      <c r="B55" s="191"/>
      <c r="C55" s="192"/>
      <c r="D55" s="193"/>
      <c r="E55" s="194"/>
      <c r="F55" s="193"/>
      <c r="G55" s="194"/>
      <c r="H55" s="194"/>
      <c r="I55" s="194"/>
      <c r="J55" s="201" t="s">
        <v>135</v>
      </c>
      <c r="K55" s="202">
        <v>1200</v>
      </c>
      <c r="L55" s="194"/>
      <c r="M55" s="202">
        <v>482</v>
      </c>
      <c r="N55" s="194"/>
      <c r="O55" s="202">
        <v>1100</v>
      </c>
      <c r="P55" s="200"/>
    </row>
    <row r="56" spans="1:16" s="20" customFormat="1" ht="11.25">
      <c r="A56" s="190"/>
      <c r="B56" s="191"/>
      <c r="C56" s="192"/>
      <c r="D56" s="193"/>
      <c r="E56" s="194"/>
      <c r="F56" s="193"/>
      <c r="G56" s="194"/>
      <c r="H56" s="194"/>
      <c r="I56" s="194"/>
      <c r="J56" s="201" t="s">
        <v>390</v>
      </c>
      <c r="K56" s="202">
        <v>180</v>
      </c>
      <c r="L56" s="194"/>
      <c r="M56" s="202">
        <v>65</v>
      </c>
      <c r="N56" s="194"/>
      <c r="O56" s="202">
        <v>180</v>
      </c>
      <c r="P56" s="200"/>
    </row>
    <row r="57" spans="1:16" s="20" customFormat="1" ht="11.25">
      <c r="A57" s="190" t="s">
        <v>400</v>
      </c>
      <c r="B57" s="191"/>
      <c r="C57" s="192"/>
      <c r="D57" s="193"/>
      <c r="E57" s="194"/>
      <c r="F57" s="193"/>
      <c r="G57" s="194"/>
      <c r="H57" s="194"/>
      <c r="I57" s="194"/>
      <c r="J57" s="201" t="s">
        <v>135</v>
      </c>
      <c r="K57" s="202">
        <v>120</v>
      </c>
      <c r="L57" s="194"/>
      <c r="M57" s="202">
        <v>15</v>
      </c>
      <c r="N57" s="194"/>
      <c r="O57" s="202">
        <v>35</v>
      </c>
      <c r="P57" s="200"/>
    </row>
    <row r="58" spans="1:16" s="20" customFormat="1" ht="11.25">
      <c r="A58" s="190"/>
      <c r="B58" s="191"/>
      <c r="C58" s="192"/>
      <c r="D58" s="193"/>
      <c r="E58" s="194"/>
      <c r="F58" s="193"/>
      <c r="G58" s="194"/>
      <c r="H58" s="194"/>
      <c r="I58" s="194"/>
      <c r="J58" s="201" t="s">
        <v>390</v>
      </c>
      <c r="K58" s="202">
        <v>18</v>
      </c>
      <c r="L58" s="194"/>
      <c r="M58" s="202">
        <v>3</v>
      </c>
      <c r="N58" s="194"/>
      <c r="O58" s="202">
        <v>6</v>
      </c>
      <c r="P58" s="200"/>
    </row>
    <row r="59" spans="1:16" s="20" customFormat="1" ht="12" thickBot="1">
      <c r="A59" s="203"/>
      <c r="B59" s="204"/>
      <c r="C59" s="204"/>
      <c r="D59" s="86"/>
      <c r="E59" s="205"/>
      <c r="F59" s="206"/>
      <c r="G59" s="205"/>
      <c r="H59" s="205"/>
      <c r="I59" s="205"/>
      <c r="J59" s="205"/>
      <c r="K59" s="205"/>
      <c r="L59" s="205"/>
      <c r="M59" s="205"/>
      <c r="N59" s="205"/>
      <c r="O59" s="205"/>
      <c r="P59" s="207"/>
    </row>
    <row r="60" spans="1:4" ht="13.5" hidden="1" thickBot="1">
      <c r="A60" s="42"/>
      <c r="B60" s="22"/>
      <c r="C60" s="22"/>
      <c r="D60" s="44"/>
    </row>
    <row r="61" spans="1:16" ht="16.5" hidden="1" thickBot="1">
      <c r="A61" s="231" t="s">
        <v>189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3"/>
    </row>
    <row r="62" spans="1:6" ht="12.75" hidden="1">
      <c r="A62" s="42"/>
      <c r="B62" s="22"/>
      <c r="C62" s="22"/>
      <c r="D62" s="44"/>
      <c r="F62" s="4"/>
    </row>
    <row r="63" spans="2:6" ht="12.75" hidden="1">
      <c r="B63" s="22"/>
      <c r="C63" s="22"/>
      <c r="D63" s="44"/>
      <c r="F63" s="4"/>
    </row>
    <row r="64" spans="1:4" ht="12.75" hidden="1">
      <c r="A64" s="70"/>
      <c r="B64" s="22"/>
      <c r="C64" s="22"/>
      <c r="D64" s="19"/>
    </row>
    <row r="65" spans="1:11" ht="12.75" hidden="1">
      <c r="A65" s="71"/>
      <c r="B65" s="22"/>
      <c r="C65" s="22"/>
      <c r="D65" s="44"/>
      <c r="F65" s="4"/>
      <c r="J65" s="1"/>
      <c r="K65" s="1"/>
    </row>
    <row r="66" spans="1:11" ht="12.75" hidden="1">
      <c r="A66" s="72"/>
      <c r="B66" s="22"/>
      <c r="C66" s="22"/>
      <c r="D66" s="44"/>
      <c r="F66" s="4"/>
      <c r="J66" s="1"/>
      <c r="K66" s="1"/>
    </row>
    <row r="67" spans="1:11" ht="12.75" hidden="1">
      <c r="A67" s="42"/>
      <c r="B67" s="22"/>
      <c r="C67" s="22"/>
      <c r="D67" s="44"/>
      <c r="F67" s="4"/>
      <c r="J67" s="1"/>
      <c r="K67" s="1"/>
    </row>
    <row r="68" spans="1:11" ht="5.25" customHeight="1" hidden="1">
      <c r="A68" s="22"/>
      <c r="B68" s="22"/>
      <c r="C68" s="22"/>
      <c r="D68" s="22"/>
      <c r="J68" s="1"/>
      <c r="K68" s="1"/>
    </row>
    <row r="69" spans="4:11" ht="12.75" hidden="1">
      <c r="D69" s="57"/>
      <c r="J69" s="1"/>
      <c r="K69" s="1"/>
    </row>
    <row r="70" spans="6:11" ht="12.75" hidden="1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5" ht="12.75" hidden="1">
      <c r="F72" s="1"/>
      <c r="G72" s="1"/>
      <c r="H72" s="1"/>
      <c r="I72" s="1"/>
      <c r="J72" s="201" t="s">
        <v>135</v>
      </c>
      <c r="K72" s="1">
        <v>4938</v>
      </c>
      <c r="M72" s="1">
        <v>1868</v>
      </c>
      <c r="O72" s="1">
        <v>4230</v>
      </c>
    </row>
    <row r="73" spans="6:11" ht="12.75">
      <c r="F73" s="1"/>
      <c r="G73" s="1"/>
      <c r="H73" s="1"/>
      <c r="I73" s="1"/>
      <c r="J73" s="1"/>
      <c r="K73" s="1"/>
    </row>
    <row r="74" spans="6:11" ht="12.75">
      <c r="F74" s="1"/>
      <c r="G74" s="1"/>
      <c r="H74" s="1"/>
      <c r="I74" s="1"/>
      <c r="J74" s="1"/>
      <c r="K74" s="1"/>
    </row>
    <row r="75" spans="6:11" ht="12.75">
      <c r="F75" s="1"/>
      <c r="G75" s="1"/>
      <c r="H75" s="1"/>
      <c r="I75" s="1"/>
      <c r="J75" s="1"/>
      <c r="K75" s="1"/>
    </row>
    <row r="76" spans="6:11" ht="12.75">
      <c r="F76" s="1"/>
      <c r="G76" s="1"/>
      <c r="H76" s="1"/>
      <c r="I76" s="1"/>
      <c r="J76" s="1"/>
      <c r="K76" s="1"/>
    </row>
    <row r="77" spans="6:11" ht="12.75">
      <c r="F77" s="1"/>
      <c r="G77" s="1"/>
      <c r="H77" s="1"/>
      <c r="I77" s="1"/>
      <c r="J77" s="1"/>
      <c r="K77" s="1"/>
    </row>
    <row r="78" spans="6:11" ht="12.75">
      <c r="F78" s="1"/>
      <c r="G78" s="1"/>
      <c r="H78" s="1"/>
      <c r="I78" s="1"/>
      <c r="J78" s="1"/>
      <c r="K78" s="1"/>
    </row>
    <row r="79" spans="6:11" ht="12.75">
      <c r="F79" s="1"/>
      <c r="G79" s="1"/>
      <c r="H79" s="1"/>
      <c r="I79" s="1"/>
      <c r="J79" s="1"/>
      <c r="K79" s="1"/>
    </row>
    <row r="80" spans="6:11" ht="12.75">
      <c r="F80" s="1"/>
      <c r="G80" s="1"/>
      <c r="H80" s="1"/>
      <c r="I80" s="1"/>
      <c r="J80" s="1"/>
      <c r="K80" s="1"/>
    </row>
    <row r="81" spans="6:11" ht="12.75">
      <c r="F81" s="1"/>
      <c r="G81" s="1"/>
      <c r="H81" s="1"/>
      <c r="I81" s="1"/>
      <c r="J81" s="1"/>
      <c r="K81" s="1"/>
    </row>
    <row r="82" spans="6:11" ht="12.75">
      <c r="F82" s="1"/>
      <c r="G82" s="1"/>
      <c r="H82" s="1"/>
      <c r="I82" s="1"/>
      <c r="J82" s="1"/>
      <c r="K82" s="1"/>
    </row>
    <row r="83" spans="6:11" ht="12.75"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8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</sheetData>
  <mergeCells count="8">
    <mergeCell ref="E2:I2"/>
    <mergeCell ref="A61:P61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82"/>
  <sheetViews>
    <sheetView zoomScale="90" zoomScaleNormal="90" workbookViewId="0" topLeftCell="A4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36340000</v>
      </c>
      <c r="D1" s="145"/>
      <c r="E1" s="14"/>
      <c r="F1" s="178" t="s">
        <v>151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84000</v>
      </c>
      <c r="C5" s="149">
        <v>67153.63</v>
      </c>
      <c r="D5" s="150">
        <v>8600.94</v>
      </c>
      <c r="E5" s="150">
        <v>2790.87</v>
      </c>
      <c r="F5" s="150">
        <v>5872.5</v>
      </c>
      <c r="G5" s="150">
        <v>959.14</v>
      </c>
      <c r="H5" s="150">
        <v>1349.75</v>
      </c>
      <c r="I5" s="150">
        <v>1823</v>
      </c>
      <c r="J5" s="150">
        <v>151.1</v>
      </c>
      <c r="K5" s="150">
        <v>5272.3</v>
      </c>
      <c r="L5" s="150"/>
      <c r="M5" s="150"/>
      <c r="N5" s="151"/>
      <c r="O5" s="148"/>
      <c r="P5" s="172">
        <v>99000</v>
      </c>
      <c r="R5" s="99"/>
    </row>
    <row r="6" spans="1:18" s="32" customFormat="1" ht="12.75">
      <c r="A6" s="152" t="s">
        <v>211</v>
      </c>
      <c r="B6" s="153">
        <v>84000</v>
      </c>
      <c r="C6" s="157">
        <v>67153.63</v>
      </c>
      <c r="D6" s="158">
        <v>8600.94</v>
      </c>
      <c r="E6" s="158">
        <v>2790.87</v>
      </c>
      <c r="F6" s="158">
        <v>5872.5</v>
      </c>
      <c r="G6" s="158">
        <v>959.14</v>
      </c>
      <c r="H6" s="158">
        <v>1349.75</v>
      </c>
      <c r="I6" s="158">
        <v>1823</v>
      </c>
      <c r="J6" s="158">
        <v>151.1</v>
      </c>
      <c r="K6" s="158">
        <v>5272.3</v>
      </c>
      <c r="L6" s="158"/>
      <c r="M6" s="158"/>
      <c r="N6" s="159"/>
      <c r="O6" s="174"/>
      <c r="P6" s="173">
        <v>99000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2831200</v>
      </c>
      <c r="C14" s="129">
        <v>379340.12</v>
      </c>
      <c r="D14" s="124">
        <v>215891.99</v>
      </c>
      <c r="E14" s="124">
        <v>220005.89</v>
      </c>
      <c r="F14" s="124">
        <v>194666.81</v>
      </c>
      <c r="G14" s="124">
        <v>211220.89</v>
      </c>
      <c r="H14" s="124">
        <v>203568.03</v>
      </c>
      <c r="I14" s="124">
        <v>161017.27</v>
      </c>
      <c r="J14" s="124">
        <v>152313.4</v>
      </c>
      <c r="K14" s="124">
        <v>78053.11</v>
      </c>
      <c r="L14" s="124"/>
      <c r="M14" s="124"/>
      <c r="N14" s="125"/>
      <c r="O14" s="126"/>
      <c r="P14" s="172">
        <v>2422000</v>
      </c>
    </row>
    <row r="15" spans="1:16" s="132" customFormat="1" ht="12.75">
      <c r="A15" s="134" t="s">
        <v>259</v>
      </c>
      <c r="B15" s="135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/>
      <c r="M15" s="136"/>
      <c r="N15" s="154"/>
      <c r="O15" s="175"/>
      <c r="P15" s="173"/>
    </row>
    <row r="16" spans="1:16" s="132" customFormat="1" ht="12.75">
      <c r="A16" s="134" t="s">
        <v>260</v>
      </c>
      <c r="B16" s="135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0</v>
      </c>
    </row>
    <row r="17" spans="1:16" s="132" customFormat="1" ht="12.75">
      <c r="A17" s="134" t="s">
        <v>261</v>
      </c>
      <c r="B17" s="135">
        <v>2831200</v>
      </c>
      <c r="C17" s="136">
        <v>358143.56</v>
      </c>
      <c r="D17" s="136">
        <v>215891.99</v>
      </c>
      <c r="E17" s="136">
        <v>220005.89</v>
      </c>
      <c r="F17" s="136">
        <v>194666.81</v>
      </c>
      <c r="G17" s="136">
        <v>207344.39</v>
      </c>
      <c r="H17" s="136">
        <v>201243.03</v>
      </c>
      <c r="I17" s="136">
        <v>161017.27</v>
      </c>
      <c r="J17" s="136">
        <v>142835.8</v>
      </c>
      <c r="K17" s="136">
        <v>78053.11</v>
      </c>
      <c r="L17" s="136"/>
      <c r="M17" s="136"/>
      <c r="N17" s="154"/>
      <c r="O17" s="135"/>
      <c r="P17" s="173">
        <v>2373000</v>
      </c>
    </row>
    <row r="18" spans="1:16" s="132" customFormat="1" ht="12.75">
      <c r="A18" s="134" t="s">
        <v>262</v>
      </c>
      <c r="B18" s="135">
        <v>0</v>
      </c>
      <c r="C18" s="136">
        <v>21082.56</v>
      </c>
      <c r="D18" s="137">
        <v>0</v>
      </c>
      <c r="E18" s="137">
        <v>0</v>
      </c>
      <c r="F18" s="137">
        <v>0</v>
      </c>
      <c r="G18" s="137">
        <v>3876.5</v>
      </c>
      <c r="H18" s="137">
        <v>0</v>
      </c>
      <c r="I18" s="137">
        <v>0</v>
      </c>
      <c r="J18" s="137">
        <v>9477.6</v>
      </c>
      <c r="K18" s="137">
        <v>0</v>
      </c>
      <c r="L18" s="137"/>
      <c r="M18" s="137"/>
      <c r="N18" s="138"/>
      <c r="O18" s="135"/>
      <c r="P18" s="173">
        <v>46000</v>
      </c>
    </row>
    <row r="19" spans="1:16" s="132" customFormat="1" ht="12.75">
      <c r="A19" s="134" t="s">
        <v>451</v>
      </c>
      <c r="B19" s="135">
        <v>0</v>
      </c>
      <c r="C19" s="136">
        <v>114</v>
      </c>
      <c r="D19" s="136">
        <v>0</v>
      </c>
      <c r="E19" s="136">
        <v>0</v>
      </c>
      <c r="F19" s="136">
        <v>0</v>
      </c>
      <c r="G19" s="136">
        <v>0</v>
      </c>
      <c r="H19" s="136">
        <v>2325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3000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67153.63</v>
      </c>
      <c r="C26" s="67">
        <v>75754.57</v>
      </c>
      <c r="D26" s="67">
        <v>78545.44</v>
      </c>
      <c r="E26" s="67">
        <v>84417.94</v>
      </c>
      <c r="F26" s="67">
        <v>85377.08</v>
      </c>
      <c r="G26" s="67">
        <v>86726.83</v>
      </c>
      <c r="H26" s="67">
        <v>88549.83</v>
      </c>
      <c r="I26" s="67">
        <v>88700.93</v>
      </c>
      <c r="J26" s="67">
        <v>93973.23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379340.12</v>
      </c>
      <c r="C30" s="67">
        <v>595232.11</v>
      </c>
      <c r="D30" s="67">
        <v>815238</v>
      </c>
      <c r="E30" s="67">
        <v>1009904.81</v>
      </c>
      <c r="F30" s="67">
        <v>1221125.7</v>
      </c>
      <c r="G30" s="67">
        <v>1424693.73</v>
      </c>
      <c r="H30" s="67">
        <v>1585711</v>
      </c>
      <c r="I30" s="67">
        <v>1738024.4</v>
      </c>
      <c r="J30" s="67">
        <v>1816077.51</v>
      </c>
      <c r="K30" s="67"/>
      <c r="L30" s="67"/>
      <c r="M30" s="67"/>
      <c r="O30" s="240" t="s">
        <v>109</v>
      </c>
      <c r="P30" s="99">
        <v>-2747200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-2323000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109</v>
      </c>
      <c r="P32" s="94">
        <v>-424200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108</v>
      </c>
    </row>
    <row r="35" spans="1:15" ht="13.5" thickBot="1">
      <c r="A35" s="18"/>
      <c r="L35" s="94">
        <v>-2747200</v>
      </c>
      <c r="M35" s="95">
        <v>-2323000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401</v>
      </c>
      <c r="B43" s="191"/>
      <c r="C43" s="192"/>
      <c r="D43" s="193"/>
      <c r="E43" s="194"/>
      <c r="F43" s="193"/>
      <c r="G43" s="194"/>
      <c r="H43" s="194"/>
      <c r="I43" s="194"/>
      <c r="J43" s="201" t="s">
        <v>135</v>
      </c>
      <c r="K43" s="202">
        <v>264</v>
      </c>
      <c r="L43" s="194"/>
      <c r="M43" s="202">
        <v>96</v>
      </c>
      <c r="N43" s="194"/>
      <c r="O43" s="202">
        <v>390</v>
      </c>
      <c r="P43" s="200"/>
    </row>
    <row r="44" spans="1:16" s="20" customFormat="1" ht="11.25">
      <c r="A44" s="190"/>
      <c r="B44" s="191"/>
      <c r="C44" s="192"/>
      <c r="D44" s="193"/>
      <c r="E44" s="194"/>
      <c r="F44" s="193"/>
      <c r="G44" s="194"/>
      <c r="H44" s="194"/>
      <c r="I44" s="194"/>
      <c r="J44" s="201" t="s">
        <v>390</v>
      </c>
      <c r="K44" s="202">
        <v>80</v>
      </c>
      <c r="L44" s="194"/>
      <c r="M44" s="202">
        <v>46</v>
      </c>
      <c r="N44" s="194"/>
      <c r="O44" s="202">
        <v>130</v>
      </c>
      <c r="P44" s="200"/>
    </row>
    <row r="45" spans="1:16" s="20" customFormat="1" ht="11.25">
      <c r="A45" s="190" t="s">
        <v>402</v>
      </c>
      <c r="B45" s="191"/>
      <c r="C45" s="192"/>
      <c r="D45" s="193"/>
      <c r="E45" s="194"/>
      <c r="F45" s="193"/>
      <c r="G45" s="194"/>
      <c r="H45" s="194"/>
      <c r="I45" s="194"/>
      <c r="J45" s="201" t="s">
        <v>135</v>
      </c>
      <c r="K45" s="202">
        <v>456</v>
      </c>
      <c r="L45" s="194"/>
      <c r="M45" s="202">
        <v>69</v>
      </c>
      <c r="N45" s="194"/>
      <c r="O45" s="202">
        <v>220</v>
      </c>
      <c r="P45" s="200"/>
    </row>
    <row r="46" spans="1:16" s="20" customFormat="1" ht="11.25">
      <c r="A46" s="190" t="s">
        <v>414</v>
      </c>
      <c r="B46" s="191"/>
      <c r="C46" s="192"/>
      <c r="D46" s="193"/>
      <c r="E46" s="194"/>
      <c r="F46" s="193"/>
      <c r="G46" s="194"/>
      <c r="H46" s="194"/>
      <c r="I46" s="194"/>
      <c r="J46" s="201" t="s">
        <v>135</v>
      </c>
      <c r="K46" s="202">
        <v>2400</v>
      </c>
      <c r="L46" s="194"/>
      <c r="M46" s="202">
        <v>798</v>
      </c>
      <c r="N46" s="194"/>
      <c r="O46" s="202">
        <v>2000</v>
      </c>
      <c r="P46" s="200"/>
    </row>
    <row r="47" spans="1:16" s="20" customFormat="1" ht="11.25">
      <c r="A47" s="190"/>
      <c r="B47" s="191"/>
      <c r="C47" s="192"/>
      <c r="D47" s="193"/>
      <c r="E47" s="194"/>
      <c r="F47" s="193"/>
      <c r="G47" s="194"/>
      <c r="H47" s="194"/>
      <c r="I47" s="194"/>
      <c r="J47" s="201" t="s">
        <v>390</v>
      </c>
      <c r="K47" s="202">
        <v>360</v>
      </c>
      <c r="L47" s="194"/>
      <c r="M47" s="202">
        <v>84</v>
      </c>
      <c r="N47" s="194"/>
      <c r="O47" s="202">
        <v>330</v>
      </c>
      <c r="P47" s="200"/>
    </row>
    <row r="48" spans="1:16" s="20" customFormat="1" ht="12" thickBot="1">
      <c r="A48" s="203"/>
      <c r="B48" s="204"/>
      <c r="C48" s="204"/>
      <c r="D48" s="86"/>
      <c r="E48" s="205"/>
      <c r="F48" s="206"/>
      <c r="G48" s="205"/>
      <c r="H48" s="205"/>
      <c r="I48" s="205"/>
      <c r="J48" s="205"/>
      <c r="K48" s="205"/>
      <c r="L48" s="205"/>
      <c r="M48" s="205"/>
      <c r="N48" s="205"/>
      <c r="O48" s="205"/>
      <c r="P48" s="207"/>
    </row>
    <row r="49" spans="1:4" ht="13.5" hidden="1" thickBot="1">
      <c r="A49" s="42"/>
      <c r="B49" s="22"/>
      <c r="C49" s="22"/>
      <c r="D49" s="44"/>
    </row>
    <row r="50" spans="1:16" ht="16.5" hidden="1" thickBot="1">
      <c r="A50" s="231" t="s">
        <v>189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3"/>
    </row>
    <row r="51" spans="1:6" ht="12.75" hidden="1">
      <c r="A51" s="42"/>
      <c r="B51" s="22"/>
      <c r="C51" s="22"/>
      <c r="D51" s="44"/>
      <c r="F51" s="4"/>
    </row>
    <row r="52" spans="2:6" ht="12.75" hidden="1">
      <c r="B52" s="22"/>
      <c r="C52" s="22"/>
      <c r="D52" s="44"/>
      <c r="F52" s="4"/>
    </row>
    <row r="53" spans="1:4" ht="12.75" hidden="1">
      <c r="A53" s="70"/>
      <c r="B53" s="22"/>
      <c r="C53" s="22"/>
      <c r="D53" s="19"/>
    </row>
    <row r="54" spans="1:11" ht="12.75" hidden="1">
      <c r="A54" s="71"/>
      <c r="B54" s="22"/>
      <c r="C54" s="22"/>
      <c r="D54" s="44"/>
      <c r="F54" s="4"/>
      <c r="J54" s="1"/>
      <c r="K54" s="1"/>
    </row>
    <row r="55" spans="1:11" ht="12.75" hidden="1">
      <c r="A55" s="72"/>
      <c r="B55" s="22"/>
      <c r="C55" s="22"/>
      <c r="D55" s="44"/>
      <c r="F55" s="4"/>
      <c r="J55" s="1"/>
      <c r="K55" s="1"/>
    </row>
    <row r="56" spans="1:11" ht="12.75" hidden="1">
      <c r="A56" s="42"/>
      <c r="B56" s="22"/>
      <c r="C56" s="22"/>
      <c r="D56" s="44"/>
      <c r="F56" s="4"/>
      <c r="J56" s="1"/>
      <c r="K56" s="1"/>
    </row>
    <row r="57" spans="1:11" ht="5.25" customHeight="1" hidden="1">
      <c r="A57" s="22"/>
      <c r="B57" s="22"/>
      <c r="C57" s="22"/>
      <c r="D57" s="22"/>
      <c r="J57" s="1"/>
      <c r="K57" s="1"/>
    </row>
    <row r="58" spans="4:11" ht="12.75" hidden="1">
      <c r="D58" s="57"/>
      <c r="J58" s="1"/>
      <c r="K58" s="1"/>
    </row>
    <row r="59" spans="6:11" ht="12.75" hidden="1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5" ht="12.75" hidden="1">
      <c r="F61" s="1"/>
      <c r="G61" s="1"/>
      <c r="H61" s="1"/>
      <c r="I61" s="1"/>
      <c r="J61" s="201" t="s">
        <v>135</v>
      </c>
      <c r="K61" s="1">
        <v>3120</v>
      </c>
      <c r="M61" s="1">
        <v>963</v>
      </c>
      <c r="O61" s="1">
        <v>2610</v>
      </c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48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mergeCells count="8">
    <mergeCell ref="E2:I2"/>
    <mergeCell ref="A50:P50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90"/>
  <sheetViews>
    <sheetView zoomScale="90" zoomScaleNormal="90" workbookViewId="0" topLeftCell="A4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36350000</v>
      </c>
      <c r="D1" s="145"/>
      <c r="E1" s="14"/>
      <c r="F1" s="179" t="s">
        <v>160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0</v>
      </c>
      <c r="C5" s="149">
        <v>0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/>
      <c r="M5" s="150"/>
      <c r="N5" s="151"/>
      <c r="O5" s="148"/>
      <c r="P5" s="172">
        <v>0</v>
      </c>
      <c r="R5" s="99"/>
    </row>
    <row r="6" spans="1:18" s="32" customFormat="1" ht="12.75">
      <c r="A6" s="152" t="s">
        <v>211</v>
      </c>
      <c r="B6" s="153">
        <v>0</v>
      </c>
      <c r="C6" s="157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/>
      <c r="M6" s="158"/>
      <c r="N6" s="159"/>
      <c r="O6" s="174"/>
      <c r="P6" s="173">
        <v>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68200</v>
      </c>
      <c r="C14" s="129">
        <v>487.63</v>
      </c>
      <c r="D14" s="124">
        <v>55</v>
      </c>
      <c r="E14" s="124">
        <v>35</v>
      </c>
      <c r="F14" s="124">
        <v>17.43</v>
      </c>
      <c r="G14" s="124">
        <v>0</v>
      </c>
      <c r="H14" s="124">
        <v>0</v>
      </c>
      <c r="I14" s="124">
        <v>0</v>
      </c>
      <c r="J14" s="124">
        <v>0</v>
      </c>
      <c r="K14" s="124">
        <v>150</v>
      </c>
      <c r="L14" s="124"/>
      <c r="M14" s="124"/>
      <c r="N14" s="125"/>
      <c r="O14" s="126"/>
      <c r="P14" s="172">
        <v>68000</v>
      </c>
    </row>
    <row r="15" spans="1:16" s="132" customFormat="1" ht="12.75">
      <c r="A15" s="134" t="s">
        <v>259</v>
      </c>
      <c r="B15" s="135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/>
      <c r="M15" s="136"/>
      <c r="N15" s="154"/>
      <c r="O15" s="175"/>
      <c r="P15" s="173"/>
    </row>
    <row r="16" spans="1:16" s="132" customFormat="1" ht="12.75">
      <c r="A16" s="134" t="s">
        <v>260</v>
      </c>
      <c r="B16" s="135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0</v>
      </c>
    </row>
    <row r="17" spans="1:16" s="132" customFormat="1" ht="12.75">
      <c r="A17" s="134" t="s">
        <v>261</v>
      </c>
      <c r="B17" s="135">
        <v>68200</v>
      </c>
      <c r="C17" s="136">
        <v>487.63</v>
      </c>
      <c r="D17" s="136">
        <v>55</v>
      </c>
      <c r="E17" s="136">
        <v>35</v>
      </c>
      <c r="F17" s="136">
        <v>17.43</v>
      </c>
      <c r="G17" s="136">
        <v>0</v>
      </c>
      <c r="H17" s="136">
        <v>0</v>
      </c>
      <c r="I17" s="136">
        <v>0</v>
      </c>
      <c r="J17" s="136">
        <v>0</v>
      </c>
      <c r="K17" s="136">
        <v>150</v>
      </c>
      <c r="L17" s="136"/>
      <c r="M17" s="136"/>
      <c r="N17" s="154"/>
      <c r="O17" s="135"/>
      <c r="P17" s="173">
        <v>68000</v>
      </c>
    </row>
    <row r="18" spans="1:16" s="132" customFormat="1" ht="12.75">
      <c r="A18" s="134" t="s">
        <v>262</v>
      </c>
      <c r="B18" s="135">
        <v>0</v>
      </c>
      <c r="C18" s="136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487.63</v>
      </c>
      <c r="C30" s="67">
        <v>542.63</v>
      </c>
      <c r="D30" s="67">
        <v>577.63</v>
      </c>
      <c r="E30" s="67">
        <v>595.06</v>
      </c>
      <c r="F30" s="67">
        <v>595.06</v>
      </c>
      <c r="G30" s="67">
        <v>595.06</v>
      </c>
      <c r="H30" s="67">
        <v>595.06</v>
      </c>
      <c r="I30" s="67">
        <v>595.06</v>
      </c>
      <c r="J30" s="67">
        <v>745.06</v>
      </c>
      <c r="K30" s="67"/>
      <c r="L30" s="67"/>
      <c r="M30" s="67"/>
      <c r="O30" s="240" t="s">
        <v>109</v>
      </c>
      <c r="P30" s="99">
        <v>-68200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-68000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108</v>
      </c>
      <c r="P32" s="94">
        <v>-200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-68200</v>
      </c>
      <c r="M35" s="95">
        <v>-68000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415</v>
      </c>
      <c r="B43" s="191"/>
      <c r="C43" s="192"/>
      <c r="D43" s="193"/>
      <c r="E43" s="194"/>
      <c r="F43" s="193"/>
      <c r="G43" s="194"/>
      <c r="H43" s="194"/>
      <c r="I43" s="194"/>
      <c r="J43" s="201" t="s">
        <v>385</v>
      </c>
      <c r="K43" s="202">
        <v>105</v>
      </c>
      <c r="L43" s="194"/>
      <c r="M43" s="202">
        <v>74</v>
      </c>
      <c r="N43" s="194"/>
      <c r="O43" s="202">
        <v>120</v>
      </c>
      <c r="P43" s="200"/>
    </row>
    <row r="44" spans="1:16" s="20" customFormat="1" ht="11.25">
      <c r="A44" s="190" t="s">
        <v>416</v>
      </c>
      <c r="B44" s="191"/>
      <c r="C44" s="192"/>
      <c r="D44" s="193"/>
      <c r="E44" s="194"/>
      <c r="F44" s="193"/>
      <c r="G44" s="194"/>
      <c r="H44" s="194"/>
      <c r="I44" s="194"/>
      <c r="J44" s="201" t="s">
        <v>135</v>
      </c>
      <c r="K44" s="202">
        <v>110</v>
      </c>
      <c r="L44" s="194"/>
      <c r="M44" s="202">
        <v>74</v>
      </c>
      <c r="N44" s="194"/>
      <c r="O44" s="202">
        <v>100</v>
      </c>
      <c r="P44" s="200"/>
    </row>
    <row r="45" spans="1:16" s="20" customFormat="1" ht="11.25">
      <c r="A45" s="190" t="s">
        <v>417</v>
      </c>
      <c r="B45" s="191"/>
      <c r="C45" s="192"/>
      <c r="D45" s="193"/>
      <c r="E45" s="194"/>
      <c r="F45" s="193"/>
      <c r="G45" s="194"/>
      <c r="H45" s="194"/>
      <c r="I45" s="194"/>
      <c r="J45" s="201" t="s">
        <v>135</v>
      </c>
      <c r="K45" s="202">
        <v>312</v>
      </c>
      <c r="L45" s="194"/>
      <c r="M45" s="202">
        <v>8</v>
      </c>
      <c r="N45" s="194"/>
      <c r="O45" s="202">
        <v>312</v>
      </c>
      <c r="P45" s="200"/>
    </row>
    <row r="46" spans="1:16" s="20" customFormat="1" ht="11.25">
      <c r="A46" s="190" t="s">
        <v>418</v>
      </c>
      <c r="B46" s="191"/>
      <c r="C46" s="192"/>
      <c r="D46" s="193"/>
      <c r="E46" s="194"/>
      <c r="F46" s="193"/>
      <c r="G46" s="194"/>
      <c r="H46" s="194"/>
      <c r="I46" s="194"/>
      <c r="J46" s="201" t="s">
        <v>419</v>
      </c>
      <c r="K46" s="202">
        <v>120</v>
      </c>
      <c r="L46" s="194"/>
      <c r="M46" s="202">
        <v>51</v>
      </c>
      <c r="N46" s="194"/>
      <c r="O46" s="202">
        <v>120</v>
      </c>
      <c r="P46" s="200"/>
    </row>
    <row r="47" spans="1:16" s="20" customFormat="1" ht="11.25">
      <c r="A47" s="190"/>
      <c r="B47" s="191"/>
      <c r="C47" s="192"/>
      <c r="D47" s="193"/>
      <c r="E47" s="194"/>
      <c r="F47" s="193"/>
      <c r="G47" s="194"/>
      <c r="H47" s="194"/>
      <c r="I47" s="194"/>
      <c r="J47" s="201" t="s">
        <v>420</v>
      </c>
      <c r="K47" s="202">
        <v>5</v>
      </c>
      <c r="L47" s="194"/>
      <c r="M47" s="202">
        <v>1</v>
      </c>
      <c r="N47" s="194"/>
      <c r="O47" s="202">
        <v>1</v>
      </c>
      <c r="P47" s="200"/>
    </row>
    <row r="48" spans="1:16" s="20" customFormat="1" ht="11.25">
      <c r="A48" s="190"/>
      <c r="B48" s="191"/>
      <c r="C48" s="192"/>
      <c r="D48" s="193"/>
      <c r="E48" s="194"/>
      <c r="F48" s="193"/>
      <c r="G48" s="194"/>
      <c r="H48" s="194"/>
      <c r="I48" s="194"/>
      <c r="J48" s="201" t="s">
        <v>421</v>
      </c>
      <c r="K48" s="202">
        <v>7</v>
      </c>
      <c r="L48" s="194"/>
      <c r="M48" s="202">
        <v>2</v>
      </c>
      <c r="N48" s="194"/>
      <c r="O48" s="202">
        <v>3</v>
      </c>
      <c r="P48" s="200"/>
    </row>
    <row r="49" spans="1:16" s="20" customFormat="1" ht="11.25">
      <c r="A49" s="190" t="s">
        <v>422</v>
      </c>
      <c r="B49" s="191"/>
      <c r="C49" s="192"/>
      <c r="D49" s="193"/>
      <c r="E49" s="194"/>
      <c r="F49" s="193"/>
      <c r="G49" s="194"/>
      <c r="H49" s="194"/>
      <c r="I49" s="194"/>
      <c r="J49" s="201" t="s">
        <v>135</v>
      </c>
      <c r="K49" s="202">
        <v>450</v>
      </c>
      <c r="L49" s="194"/>
      <c r="M49" s="202">
        <v>194</v>
      </c>
      <c r="N49" s="194"/>
      <c r="O49" s="202">
        <v>450</v>
      </c>
      <c r="P49" s="200"/>
    </row>
    <row r="50" spans="1:16" s="20" customFormat="1" ht="11.25">
      <c r="A50" s="190" t="s">
        <v>428</v>
      </c>
      <c r="B50" s="191"/>
      <c r="C50" s="192"/>
      <c r="D50" s="193"/>
      <c r="E50" s="194"/>
      <c r="F50" s="193"/>
      <c r="G50" s="194"/>
      <c r="H50" s="194"/>
      <c r="I50" s="194"/>
      <c r="J50" s="201" t="s">
        <v>135</v>
      </c>
      <c r="K50" s="202">
        <v>2250</v>
      </c>
      <c r="L50" s="194"/>
      <c r="M50" s="202">
        <v>1134</v>
      </c>
      <c r="N50" s="194"/>
      <c r="O50" s="202">
        <v>2250</v>
      </c>
      <c r="P50" s="200"/>
    </row>
    <row r="51" spans="1:16" s="20" customFormat="1" ht="11.25">
      <c r="A51" s="190" t="s">
        <v>429</v>
      </c>
      <c r="B51" s="191"/>
      <c r="C51" s="192"/>
      <c r="D51" s="193"/>
      <c r="E51" s="194"/>
      <c r="F51" s="193"/>
      <c r="G51" s="194"/>
      <c r="H51" s="194"/>
      <c r="I51" s="194"/>
      <c r="J51" s="201" t="s">
        <v>430</v>
      </c>
      <c r="K51" s="202">
        <v>810</v>
      </c>
      <c r="L51" s="194"/>
      <c r="M51" s="202">
        <v>697</v>
      </c>
      <c r="N51" s="194"/>
      <c r="O51" s="202">
        <v>720</v>
      </c>
      <c r="P51" s="200"/>
    </row>
    <row r="52" spans="1:16" s="20" customFormat="1" ht="11.25">
      <c r="A52" s="190"/>
      <c r="B52" s="191"/>
      <c r="C52" s="192"/>
      <c r="D52" s="193"/>
      <c r="E52" s="194"/>
      <c r="F52" s="193"/>
      <c r="G52" s="194"/>
      <c r="H52" s="194"/>
      <c r="I52" s="194"/>
      <c r="J52" s="201" t="s">
        <v>431</v>
      </c>
      <c r="K52" s="202">
        <v>66</v>
      </c>
      <c r="L52" s="194"/>
      <c r="M52" s="202">
        <v>55</v>
      </c>
      <c r="N52" s="194"/>
      <c r="O52" s="202">
        <v>50</v>
      </c>
      <c r="P52" s="200"/>
    </row>
    <row r="53" spans="1:16" s="20" customFormat="1" ht="11.25">
      <c r="A53" s="190"/>
      <c r="B53" s="191"/>
      <c r="C53" s="192"/>
      <c r="D53" s="193"/>
      <c r="E53" s="194"/>
      <c r="F53" s="193"/>
      <c r="G53" s="194"/>
      <c r="H53" s="194"/>
      <c r="I53" s="194"/>
      <c r="J53" s="201" t="s">
        <v>432</v>
      </c>
      <c r="K53" s="202">
        <v>66</v>
      </c>
      <c r="L53" s="194"/>
      <c r="M53" s="202">
        <v>49</v>
      </c>
      <c r="N53" s="194"/>
      <c r="O53" s="202">
        <v>50</v>
      </c>
      <c r="P53" s="200"/>
    </row>
    <row r="54" spans="1:16" s="20" customFormat="1" ht="11.25">
      <c r="A54" s="190"/>
      <c r="B54" s="191"/>
      <c r="C54" s="192"/>
      <c r="D54" s="193"/>
      <c r="E54" s="194"/>
      <c r="F54" s="193"/>
      <c r="G54" s="194"/>
      <c r="H54" s="194"/>
      <c r="I54" s="194"/>
      <c r="J54" s="201" t="s">
        <v>433</v>
      </c>
      <c r="K54" s="202">
        <v>400</v>
      </c>
      <c r="L54" s="194"/>
      <c r="M54" s="202">
        <v>163</v>
      </c>
      <c r="N54" s="194"/>
      <c r="O54" s="202">
        <v>350</v>
      </c>
      <c r="P54" s="200"/>
    </row>
    <row r="55" spans="1:16" s="20" customFormat="1" ht="11.25">
      <c r="A55" s="190"/>
      <c r="B55" s="191"/>
      <c r="C55" s="192"/>
      <c r="D55" s="193"/>
      <c r="E55" s="194"/>
      <c r="F55" s="193"/>
      <c r="G55" s="194"/>
      <c r="H55" s="194"/>
      <c r="I55" s="194"/>
      <c r="J55" s="201" t="s">
        <v>434</v>
      </c>
      <c r="K55" s="202">
        <v>380</v>
      </c>
      <c r="L55" s="194"/>
      <c r="M55" s="202">
        <v>191</v>
      </c>
      <c r="N55" s="194"/>
      <c r="O55" s="202">
        <v>380</v>
      </c>
      <c r="P55" s="200"/>
    </row>
    <row r="56" spans="1:16" s="20" customFormat="1" ht="12" thickBot="1">
      <c r="A56" s="203"/>
      <c r="B56" s="204"/>
      <c r="C56" s="204"/>
      <c r="D56" s="86"/>
      <c r="E56" s="205"/>
      <c r="F56" s="206"/>
      <c r="G56" s="205"/>
      <c r="H56" s="205"/>
      <c r="I56" s="205"/>
      <c r="J56" s="205"/>
      <c r="K56" s="205"/>
      <c r="L56" s="205"/>
      <c r="M56" s="205"/>
      <c r="N56" s="205"/>
      <c r="O56" s="205"/>
      <c r="P56" s="207"/>
    </row>
    <row r="57" spans="1:4" ht="13.5" hidden="1" thickBot="1">
      <c r="A57" s="42"/>
      <c r="B57" s="22"/>
      <c r="C57" s="22"/>
      <c r="D57" s="44"/>
    </row>
    <row r="58" spans="1:16" ht="16.5" hidden="1" thickBot="1">
      <c r="A58" s="231" t="s">
        <v>189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3"/>
    </row>
    <row r="59" spans="1:6" ht="12.75" hidden="1">
      <c r="A59" s="42"/>
      <c r="B59" s="22"/>
      <c r="C59" s="22"/>
      <c r="D59" s="44"/>
      <c r="F59" s="4"/>
    </row>
    <row r="60" spans="2:6" ht="12.75" hidden="1">
      <c r="B60" s="22"/>
      <c r="C60" s="22"/>
      <c r="D60" s="44"/>
      <c r="F60" s="4"/>
    </row>
    <row r="61" spans="1:4" ht="12.75" hidden="1">
      <c r="A61" s="70"/>
      <c r="B61" s="22"/>
      <c r="C61" s="22"/>
      <c r="D61" s="19"/>
    </row>
    <row r="62" spans="1:11" ht="12.75" hidden="1">
      <c r="A62" s="71"/>
      <c r="B62" s="22"/>
      <c r="C62" s="22"/>
      <c r="D62" s="44"/>
      <c r="F62" s="4"/>
      <c r="J62" s="1"/>
      <c r="K62" s="1"/>
    </row>
    <row r="63" spans="1:11" ht="12.75" hidden="1">
      <c r="A63" s="72"/>
      <c r="B63" s="22"/>
      <c r="C63" s="22"/>
      <c r="D63" s="44"/>
      <c r="F63" s="4"/>
      <c r="J63" s="1"/>
      <c r="K63" s="1"/>
    </row>
    <row r="64" spans="1:11" ht="12.75" hidden="1">
      <c r="A64" s="42"/>
      <c r="B64" s="22"/>
      <c r="C64" s="22"/>
      <c r="D64" s="44"/>
      <c r="F64" s="4"/>
      <c r="J64" s="1"/>
      <c r="K64" s="1"/>
    </row>
    <row r="65" spans="1:11" ht="5.25" customHeight="1" hidden="1">
      <c r="A65" s="22"/>
      <c r="B65" s="22"/>
      <c r="C65" s="22"/>
      <c r="D65" s="22"/>
      <c r="J65" s="1"/>
      <c r="K65" s="1"/>
    </row>
    <row r="66" spans="4:11" ht="12.75" hidden="1">
      <c r="D66" s="57"/>
      <c r="J66" s="1"/>
      <c r="K66" s="1"/>
    </row>
    <row r="67" spans="6:11" ht="12.75" hidden="1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5" ht="12.75" hidden="1">
      <c r="F69" s="1"/>
      <c r="G69" s="1"/>
      <c r="H69" s="1"/>
      <c r="I69" s="1"/>
      <c r="J69" s="201" t="s">
        <v>135</v>
      </c>
      <c r="K69" s="1">
        <v>3134</v>
      </c>
      <c r="M69" s="1">
        <v>1413</v>
      </c>
      <c r="O69" s="1">
        <v>3116</v>
      </c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6:11" ht="12.75">
      <c r="F74" s="1"/>
      <c r="G74" s="1"/>
      <c r="H74" s="1"/>
      <c r="I74" s="1"/>
      <c r="J74" s="1"/>
      <c r="K74" s="1"/>
    </row>
    <row r="75" spans="6:11" ht="12.75">
      <c r="F75" s="1"/>
      <c r="G75" s="1"/>
      <c r="H75" s="1"/>
      <c r="I75" s="1"/>
      <c r="J75" s="1"/>
      <c r="K75" s="1"/>
    </row>
    <row r="76" spans="6:11" ht="12.75">
      <c r="F76" s="1"/>
      <c r="G76" s="1"/>
      <c r="H76" s="1"/>
      <c r="I76" s="1"/>
      <c r="J76" s="1"/>
      <c r="K76" s="1"/>
    </row>
    <row r="77" spans="6:11" ht="12.75">
      <c r="F77" s="1"/>
      <c r="G77" s="1"/>
      <c r="H77" s="1"/>
      <c r="I77" s="1"/>
      <c r="J77" s="1"/>
      <c r="K77" s="1"/>
    </row>
    <row r="78" spans="6:11" ht="12.75">
      <c r="F78" s="1"/>
      <c r="G78" s="1"/>
      <c r="H78" s="1"/>
      <c r="I78" s="1"/>
      <c r="J78" s="1"/>
      <c r="K78" s="1"/>
    </row>
    <row r="79" spans="6:11" ht="12.75">
      <c r="F79" s="1"/>
      <c r="G79" s="1"/>
      <c r="H79" s="1"/>
      <c r="I79" s="1"/>
      <c r="J79" s="1"/>
      <c r="K79" s="1"/>
    </row>
    <row r="80" spans="6:11" ht="12.75"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48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</sheetData>
  <mergeCells count="8">
    <mergeCell ref="E2:I2"/>
    <mergeCell ref="A58:P58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78"/>
  <sheetViews>
    <sheetView zoomScale="90" zoomScaleNormal="90" workbookViewId="0" topLeftCell="B4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36360000</v>
      </c>
      <c r="D1" s="145"/>
      <c r="E1" s="14"/>
      <c r="F1" s="180" t="s">
        <v>153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0</v>
      </c>
      <c r="C5" s="149">
        <v>0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/>
      <c r="M5" s="150"/>
      <c r="N5" s="151"/>
      <c r="O5" s="148"/>
      <c r="P5" s="172">
        <v>0</v>
      </c>
      <c r="R5" s="99"/>
    </row>
    <row r="6" spans="1:18" s="32" customFormat="1" ht="12.75">
      <c r="A6" s="152" t="s">
        <v>211</v>
      </c>
      <c r="B6" s="153">
        <v>0</v>
      </c>
      <c r="C6" s="157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/>
      <c r="M6" s="158"/>
      <c r="N6" s="159"/>
      <c r="O6" s="174"/>
      <c r="P6" s="173">
        <v>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44500</v>
      </c>
      <c r="C14" s="129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44500</v>
      </c>
      <c r="K14" s="124">
        <v>0</v>
      </c>
      <c r="L14" s="124"/>
      <c r="M14" s="124"/>
      <c r="N14" s="125"/>
      <c r="O14" s="126"/>
      <c r="P14" s="172">
        <v>45000</v>
      </c>
    </row>
    <row r="15" spans="1:16" s="132" customFormat="1" ht="12.75">
      <c r="A15" s="134" t="s">
        <v>259</v>
      </c>
      <c r="B15" s="135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/>
      <c r="M15" s="136"/>
      <c r="N15" s="154"/>
      <c r="O15" s="175"/>
      <c r="P15" s="173"/>
    </row>
    <row r="16" spans="1:16" s="132" customFormat="1" ht="12.75">
      <c r="A16" s="134" t="s">
        <v>260</v>
      </c>
      <c r="B16" s="135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0</v>
      </c>
    </row>
    <row r="17" spans="1:16" s="132" customFormat="1" ht="12.75">
      <c r="A17" s="134" t="s">
        <v>261</v>
      </c>
      <c r="B17" s="135">
        <v>44500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44500</v>
      </c>
      <c r="K17" s="136">
        <v>0</v>
      </c>
      <c r="L17" s="136"/>
      <c r="M17" s="136"/>
      <c r="N17" s="154"/>
      <c r="O17" s="135"/>
      <c r="P17" s="173">
        <v>45000</v>
      </c>
    </row>
    <row r="18" spans="1:16" s="132" customFormat="1" ht="12.75">
      <c r="A18" s="134" t="s">
        <v>262</v>
      </c>
      <c r="B18" s="135">
        <v>0</v>
      </c>
      <c r="C18" s="136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44500</v>
      </c>
      <c r="J30" s="67">
        <v>44500</v>
      </c>
      <c r="K30" s="67"/>
      <c r="L30" s="67"/>
      <c r="M30" s="67"/>
      <c r="O30" s="240" t="s">
        <v>109</v>
      </c>
      <c r="P30" s="99">
        <v>-44500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-45000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108</v>
      </c>
      <c r="P32" s="94">
        <v>500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-44500</v>
      </c>
      <c r="M35" s="95">
        <v>-45000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ht="12.7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1"/>
    </row>
    <row r="43" spans="1:16" ht="12.75">
      <c r="A43" s="190" t="s">
        <v>140</v>
      </c>
      <c r="B43" s="191"/>
      <c r="C43" s="192"/>
      <c r="D43" s="193"/>
      <c r="E43" s="194"/>
      <c r="F43" s="193"/>
      <c r="G43" s="194"/>
      <c r="H43" s="194"/>
      <c r="I43" s="194"/>
      <c r="J43" s="201" t="s">
        <v>141</v>
      </c>
      <c r="K43" s="202">
        <v>2600</v>
      </c>
      <c r="L43" s="194"/>
      <c r="M43" s="202">
        <v>1003</v>
      </c>
      <c r="N43" s="194"/>
      <c r="O43" s="202">
        <v>1610</v>
      </c>
      <c r="P43" s="21"/>
    </row>
    <row r="44" spans="1:16" ht="13.5" thickBot="1">
      <c r="A44" s="84"/>
      <c r="B44" s="85"/>
      <c r="C44" s="85"/>
      <c r="D44" s="86"/>
      <c r="E44" s="87"/>
      <c r="F44" s="88"/>
      <c r="G44" s="87"/>
      <c r="H44" s="87"/>
      <c r="I44" s="87"/>
      <c r="J44" s="87"/>
      <c r="K44" s="87"/>
      <c r="L44" s="87"/>
      <c r="M44" s="87"/>
      <c r="N44" s="87"/>
      <c r="O44" s="87"/>
      <c r="P44" s="89"/>
    </row>
    <row r="45" spans="1:4" ht="13.5" hidden="1" thickBot="1">
      <c r="A45" s="42"/>
      <c r="B45" s="22"/>
      <c r="C45" s="22"/>
      <c r="D45" s="44"/>
    </row>
    <row r="46" spans="1:16" ht="16.5" hidden="1" thickBot="1">
      <c r="A46" s="231" t="s">
        <v>189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3"/>
    </row>
    <row r="47" spans="1:6" ht="12.75" hidden="1">
      <c r="A47" s="42"/>
      <c r="B47" s="22"/>
      <c r="C47" s="22"/>
      <c r="D47" s="44"/>
      <c r="F47" s="4"/>
    </row>
    <row r="48" spans="2:6" ht="12.75" hidden="1">
      <c r="B48" s="22"/>
      <c r="C48" s="22"/>
      <c r="D48" s="44"/>
      <c r="F48" s="4"/>
    </row>
    <row r="49" spans="1:4" ht="12.75" hidden="1">
      <c r="A49" s="70"/>
      <c r="B49" s="22"/>
      <c r="C49" s="22"/>
      <c r="D49" s="19"/>
    </row>
    <row r="50" spans="1:11" ht="12.75" hidden="1">
      <c r="A50" s="71"/>
      <c r="B50" s="22"/>
      <c r="C50" s="22"/>
      <c r="D50" s="44"/>
      <c r="F50" s="4"/>
      <c r="J50" s="1"/>
      <c r="K50" s="1"/>
    </row>
    <row r="51" spans="1:11" ht="12.75" hidden="1">
      <c r="A51" s="72"/>
      <c r="B51" s="22"/>
      <c r="C51" s="22"/>
      <c r="D51" s="44"/>
      <c r="F51" s="4"/>
      <c r="J51" s="1"/>
      <c r="K51" s="1"/>
    </row>
    <row r="52" spans="1:11" ht="12.75" hidden="1">
      <c r="A52" s="42"/>
      <c r="B52" s="22"/>
      <c r="C52" s="22"/>
      <c r="D52" s="44"/>
      <c r="F52" s="4"/>
      <c r="J52" s="1"/>
      <c r="K52" s="1"/>
    </row>
    <row r="53" spans="1:11" ht="5.25" customHeight="1" hidden="1">
      <c r="A53" s="22"/>
      <c r="B53" s="22"/>
      <c r="C53" s="22"/>
      <c r="D53" s="22"/>
      <c r="J53" s="1"/>
      <c r="K53" s="1"/>
    </row>
    <row r="54" spans="4:11" ht="12.75" hidden="1">
      <c r="D54" s="57"/>
      <c r="J54" s="1"/>
      <c r="K54" s="1"/>
    </row>
    <row r="55" spans="6:11" ht="12.75" hidden="1">
      <c r="F55" s="1"/>
      <c r="G55" s="1"/>
      <c r="H55" s="1"/>
      <c r="I55" s="1"/>
      <c r="J55" s="1"/>
      <c r="K55" s="1"/>
    </row>
    <row r="56" spans="6:11" ht="12.75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48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mergeCells count="8">
    <mergeCell ref="E2:I2"/>
    <mergeCell ref="A46:P46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83"/>
  <sheetViews>
    <sheetView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36390000</v>
      </c>
      <c r="D1" s="145"/>
      <c r="E1" s="14"/>
      <c r="F1" s="180" t="s">
        <v>154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149900</v>
      </c>
      <c r="C5" s="149">
        <v>195</v>
      </c>
      <c r="D5" s="150">
        <v>50</v>
      </c>
      <c r="E5" s="150">
        <v>150</v>
      </c>
      <c r="F5" s="150">
        <v>100</v>
      </c>
      <c r="G5" s="150">
        <v>147754</v>
      </c>
      <c r="H5" s="150">
        <v>0</v>
      </c>
      <c r="I5" s="150">
        <v>50</v>
      </c>
      <c r="J5" s="150">
        <v>140</v>
      </c>
      <c r="K5" s="150">
        <v>22</v>
      </c>
      <c r="L5" s="150"/>
      <c r="M5" s="150"/>
      <c r="N5" s="151"/>
      <c r="O5" s="148"/>
      <c r="P5" s="172">
        <v>149000</v>
      </c>
      <c r="R5" s="99"/>
    </row>
    <row r="6" spans="1:18" s="32" customFormat="1" ht="12.75">
      <c r="A6" s="152" t="s">
        <v>211</v>
      </c>
      <c r="B6" s="153">
        <v>149900</v>
      </c>
      <c r="C6" s="157">
        <v>195</v>
      </c>
      <c r="D6" s="158">
        <v>50</v>
      </c>
      <c r="E6" s="158">
        <v>150</v>
      </c>
      <c r="F6" s="158">
        <v>100</v>
      </c>
      <c r="G6" s="158">
        <v>147754</v>
      </c>
      <c r="H6" s="158">
        <v>0</v>
      </c>
      <c r="I6" s="158">
        <v>50</v>
      </c>
      <c r="J6" s="158">
        <v>140</v>
      </c>
      <c r="K6" s="158">
        <v>22</v>
      </c>
      <c r="L6" s="158"/>
      <c r="M6" s="158"/>
      <c r="N6" s="159"/>
      <c r="O6" s="174"/>
      <c r="P6" s="173">
        <v>149000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2930200</v>
      </c>
      <c r="C14" s="129">
        <v>255914.3</v>
      </c>
      <c r="D14" s="124">
        <v>223286.66</v>
      </c>
      <c r="E14" s="124">
        <v>226000.38</v>
      </c>
      <c r="F14" s="124">
        <v>223695.26</v>
      </c>
      <c r="G14" s="124">
        <v>220740.28</v>
      </c>
      <c r="H14" s="124">
        <v>228437.17</v>
      </c>
      <c r="I14" s="124">
        <v>226801.58</v>
      </c>
      <c r="J14" s="124">
        <v>219509.16</v>
      </c>
      <c r="K14" s="124">
        <v>220030.78</v>
      </c>
      <c r="L14" s="124"/>
      <c r="M14" s="124"/>
      <c r="N14" s="125"/>
      <c r="O14" s="126"/>
      <c r="P14" s="172">
        <v>3132000</v>
      </c>
    </row>
    <row r="15" spans="1:16" s="132" customFormat="1" ht="12.75">
      <c r="A15" s="134" t="s">
        <v>259</v>
      </c>
      <c r="B15" s="135">
        <v>2710900</v>
      </c>
      <c r="C15" s="136">
        <v>225032.03</v>
      </c>
      <c r="D15" s="136">
        <v>208052.42</v>
      </c>
      <c r="E15" s="136">
        <v>205285.62</v>
      </c>
      <c r="F15" s="136">
        <v>212171.61</v>
      </c>
      <c r="G15" s="136">
        <v>215530.7</v>
      </c>
      <c r="H15" s="136">
        <v>218767.42</v>
      </c>
      <c r="I15" s="136">
        <v>219486.73</v>
      </c>
      <c r="J15" s="136">
        <v>215522.67</v>
      </c>
      <c r="K15" s="136">
        <v>218507.76</v>
      </c>
      <c r="L15" s="136"/>
      <c r="M15" s="136"/>
      <c r="N15" s="154"/>
      <c r="O15" s="175"/>
      <c r="P15" s="173">
        <v>2924000</v>
      </c>
    </row>
    <row r="16" spans="1:16" s="132" customFormat="1" ht="12.75">
      <c r="A16" s="134" t="s">
        <v>260</v>
      </c>
      <c r="B16" s="135">
        <v>70000</v>
      </c>
      <c r="C16" s="136">
        <v>9115.03</v>
      </c>
      <c r="D16" s="136">
        <v>8897.57</v>
      </c>
      <c r="E16" s="136">
        <v>6252.95</v>
      </c>
      <c r="F16" s="136">
        <v>6929.35</v>
      </c>
      <c r="G16" s="136">
        <v>936.39</v>
      </c>
      <c r="H16" s="136">
        <v>2751.53</v>
      </c>
      <c r="I16" s="136">
        <v>5416.04</v>
      </c>
      <c r="J16" s="136">
        <v>493</v>
      </c>
      <c r="K16" s="136">
        <v>977.08</v>
      </c>
      <c r="L16" s="136"/>
      <c r="M16" s="136"/>
      <c r="N16" s="154"/>
      <c r="O16" s="135"/>
      <c r="P16" s="173">
        <v>63000</v>
      </c>
    </row>
    <row r="17" spans="1:16" s="132" customFormat="1" ht="12.75">
      <c r="A17" s="134" t="s">
        <v>261</v>
      </c>
      <c r="B17" s="135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/>
      <c r="M17" s="136"/>
      <c r="N17" s="154"/>
      <c r="O17" s="135"/>
      <c r="P17" s="173">
        <v>0</v>
      </c>
    </row>
    <row r="18" spans="1:16" s="132" customFormat="1" ht="12.75">
      <c r="A18" s="134" t="s">
        <v>262</v>
      </c>
      <c r="B18" s="135">
        <v>81900</v>
      </c>
      <c r="C18" s="136">
        <v>18997.64</v>
      </c>
      <c r="D18" s="137">
        <v>6336.67</v>
      </c>
      <c r="E18" s="137">
        <v>2986.81</v>
      </c>
      <c r="F18" s="137">
        <v>4594.3</v>
      </c>
      <c r="G18" s="137">
        <v>4273.19</v>
      </c>
      <c r="H18" s="137">
        <v>6918.22</v>
      </c>
      <c r="I18" s="137">
        <v>1898.81</v>
      </c>
      <c r="J18" s="137">
        <v>743.45</v>
      </c>
      <c r="K18" s="137">
        <v>545.94</v>
      </c>
      <c r="L18" s="137"/>
      <c r="M18" s="137"/>
      <c r="N18" s="138"/>
      <c r="O18" s="135"/>
      <c r="P18" s="173">
        <v>86000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12000</v>
      </c>
    </row>
    <row r="20" spans="1:16" s="132" customFormat="1" ht="12.75">
      <c r="A20" s="134" t="s">
        <v>264</v>
      </c>
      <c r="B20" s="135">
        <v>67400</v>
      </c>
      <c r="C20" s="136">
        <v>0</v>
      </c>
      <c r="D20" s="137">
        <v>0</v>
      </c>
      <c r="E20" s="137">
        <v>11475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45000</v>
      </c>
    </row>
    <row r="21" spans="1:16" s="132" customFormat="1" ht="12.75">
      <c r="A21" s="134" t="s">
        <v>263</v>
      </c>
      <c r="B21" s="135">
        <v>0</v>
      </c>
      <c r="C21" s="136">
        <v>2769.6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2750.04</v>
      </c>
      <c r="K21" s="137">
        <v>0</v>
      </c>
      <c r="L21" s="137"/>
      <c r="M21" s="137"/>
      <c r="N21" s="138"/>
      <c r="O21" s="135"/>
      <c r="P21" s="173">
        <v>2000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195</v>
      </c>
      <c r="C26" s="67">
        <v>245</v>
      </c>
      <c r="D26" s="67">
        <v>395</v>
      </c>
      <c r="E26" s="67">
        <v>495</v>
      </c>
      <c r="F26" s="67">
        <v>148249</v>
      </c>
      <c r="G26" s="67">
        <v>148249</v>
      </c>
      <c r="H26" s="67">
        <v>148299</v>
      </c>
      <c r="I26" s="67">
        <v>148439</v>
      </c>
      <c r="J26" s="67">
        <v>148461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255914.3</v>
      </c>
      <c r="C30" s="67">
        <v>479200.96</v>
      </c>
      <c r="D30" s="67">
        <v>705201.34</v>
      </c>
      <c r="E30" s="67">
        <v>928896.6</v>
      </c>
      <c r="F30" s="67">
        <v>1149636.88</v>
      </c>
      <c r="G30" s="67">
        <v>1378074.05</v>
      </c>
      <c r="H30" s="67">
        <v>1604875.63</v>
      </c>
      <c r="I30" s="67">
        <v>1824384.79</v>
      </c>
      <c r="J30" s="67">
        <v>2044415.57</v>
      </c>
      <c r="K30" s="67"/>
      <c r="L30" s="67"/>
      <c r="M30" s="67"/>
      <c r="O30" s="240" t="s">
        <v>108</v>
      </c>
      <c r="P30" s="99">
        <v>-2780300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-2983000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109</v>
      </c>
      <c r="P32" s="94">
        <v>202700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-2780300</v>
      </c>
      <c r="M35" s="95">
        <v>-2983000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9</v>
      </c>
      <c r="B43" s="191"/>
      <c r="C43" s="192"/>
      <c r="D43" s="193"/>
      <c r="E43" s="194"/>
      <c r="F43" s="193"/>
      <c r="G43" s="194"/>
      <c r="H43" s="194"/>
      <c r="I43" s="194"/>
      <c r="J43" s="201" t="s">
        <v>135</v>
      </c>
      <c r="K43" s="202">
        <v>8015</v>
      </c>
      <c r="L43" s="194"/>
      <c r="M43" s="202">
        <v>2869</v>
      </c>
      <c r="N43" s="194"/>
      <c r="O43" s="202">
        <v>6930</v>
      </c>
      <c r="P43" s="200"/>
    </row>
    <row r="44" spans="1:16" s="20" customFormat="1" ht="11.25">
      <c r="A44" s="190"/>
      <c r="B44" s="191"/>
      <c r="C44" s="192"/>
      <c r="D44" s="193"/>
      <c r="E44" s="194"/>
      <c r="F44" s="193"/>
      <c r="G44" s="194"/>
      <c r="H44" s="194"/>
      <c r="I44" s="194"/>
      <c r="J44" s="201" t="s">
        <v>390</v>
      </c>
      <c r="K44" s="202">
        <v>1123</v>
      </c>
      <c r="L44" s="194"/>
      <c r="M44" s="202">
        <v>329</v>
      </c>
      <c r="N44" s="194"/>
      <c r="O44" s="202">
        <v>1170</v>
      </c>
      <c r="P44" s="200"/>
    </row>
    <row r="45" spans="1:16" s="20" customFormat="1" ht="11.25">
      <c r="A45" s="190" t="s">
        <v>10</v>
      </c>
      <c r="B45" s="191"/>
      <c r="C45" s="192"/>
      <c r="D45" s="193"/>
      <c r="E45" s="194"/>
      <c r="F45" s="193"/>
      <c r="G45" s="194"/>
      <c r="H45" s="194"/>
      <c r="I45" s="194"/>
      <c r="J45" s="201" t="s">
        <v>502</v>
      </c>
      <c r="K45" s="202">
        <v>360</v>
      </c>
      <c r="L45" s="194"/>
      <c r="M45" s="202">
        <v>190</v>
      </c>
      <c r="N45" s="194"/>
      <c r="O45" s="202">
        <v>360</v>
      </c>
      <c r="P45" s="200"/>
    </row>
    <row r="46" spans="1:16" s="20" customFormat="1" ht="11.25">
      <c r="A46" s="190" t="s">
        <v>11</v>
      </c>
      <c r="B46" s="191"/>
      <c r="C46" s="192"/>
      <c r="D46" s="193"/>
      <c r="E46" s="194"/>
      <c r="F46" s="193"/>
      <c r="G46" s="194"/>
      <c r="H46" s="194"/>
      <c r="I46" s="194"/>
      <c r="J46" s="201" t="s">
        <v>12</v>
      </c>
      <c r="K46" s="202">
        <v>1100</v>
      </c>
      <c r="L46" s="194"/>
      <c r="M46" s="202">
        <v>575</v>
      </c>
      <c r="N46" s="194"/>
      <c r="O46" s="202">
        <v>1100</v>
      </c>
      <c r="P46" s="200"/>
    </row>
    <row r="47" spans="1:16" s="20" customFormat="1" ht="11.25">
      <c r="A47" s="190" t="s">
        <v>13</v>
      </c>
      <c r="B47" s="191"/>
      <c r="C47" s="192"/>
      <c r="D47" s="193"/>
      <c r="E47" s="194"/>
      <c r="F47" s="193"/>
      <c r="G47" s="194"/>
      <c r="H47" s="194"/>
      <c r="I47" s="194"/>
      <c r="J47" s="201" t="s">
        <v>14</v>
      </c>
      <c r="K47" s="202">
        <v>20</v>
      </c>
      <c r="L47" s="194"/>
      <c r="M47" s="202">
        <v>2</v>
      </c>
      <c r="N47" s="194"/>
      <c r="O47" s="202">
        <v>10</v>
      </c>
      <c r="P47" s="200"/>
    </row>
    <row r="48" spans="1:16" s="20" customFormat="1" ht="11.25">
      <c r="A48" s="190"/>
      <c r="B48" s="191"/>
      <c r="C48" s="192"/>
      <c r="D48" s="193"/>
      <c r="E48" s="194"/>
      <c r="F48" s="193"/>
      <c r="G48" s="194"/>
      <c r="H48" s="194"/>
      <c r="I48" s="194"/>
      <c r="J48" s="201" t="s">
        <v>15</v>
      </c>
      <c r="K48" s="202">
        <v>10</v>
      </c>
      <c r="L48" s="194"/>
      <c r="M48" s="202">
        <v>3</v>
      </c>
      <c r="N48" s="194"/>
      <c r="O48" s="202">
        <v>10</v>
      </c>
      <c r="P48" s="200"/>
    </row>
    <row r="49" spans="1:16" s="20" customFormat="1" ht="12" thickBot="1">
      <c r="A49" s="203"/>
      <c r="B49" s="204"/>
      <c r="C49" s="204"/>
      <c r="D49" s="86"/>
      <c r="E49" s="205"/>
      <c r="F49" s="206"/>
      <c r="G49" s="205"/>
      <c r="H49" s="205"/>
      <c r="I49" s="205"/>
      <c r="J49" s="205"/>
      <c r="K49" s="205"/>
      <c r="L49" s="205"/>
      <c r="M49" s="205"/>
      <c r="N49" s="205"/>
      <c r="O49" s="205"/>
      <c r="P49" s="207"/>
    </row>
    <row r="50" spans="1:4" ht="13.5" hidden="1" thickBot="1">
      <c r="A50" s="42"/>
      <c r="B50" s="22"/>
      <c r="C50" s="22"/>
      <c r="D50" s="44"/>
    </row>
    <row r="51" spans="1:16" ht="16.5" hidden="1" thickBot="1">
      <c r="A51" s="231" t="s">
        <v>189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3"/>
    </row>
    <row r="52" spans="1:6" ht="12.75" hidden="1">
      <c r="A52" s="42"/>
      <c r="B52" s="22"/>
      <c r="C52" s="22"/>
      <c r="D52" s="44"/>
      <c r="F52" s="4"/>
    </row>
    <row r="53" spans="2:6" ht="12.75" hidden="1">
      <c r="B53" s="22"/>
      <c r="C53" s="22"/>
      <c r="D53" s="44"/>
      <c r="F53" s="4"/>
    </row>
    <row r="54" spans="1:4" ht="12.75" hidden="1">
      <c r="A54" s="70"/>
      <c r="B54" s="22"/>
      <c r="C54" s="22"/>
      <c r="D54" s="19"/>
    </row>
    <row r="55" spans="1:11" ht="12.75" hidden="1">
      <c r="A55" s="71"/>
      <c r="B55" s="22"/>
      <c r="C55" s="22"/>
      <c r="D55" s="44"/>
      <c r="F55" s="4"/>
      <c r="J55" s="1"/>
      <c r="K55" s="1"/>
    </row>
    <row r="56" spans="1:11" ht="12.75" hidden="1">
      <c r="A56" s="72"/>
      <c r="B56" s="22"/>
      <c r="C56" s="22"/>
      <c r="D56" s="44"/>
      <c r="F56" s="4"/>
      <c r="J56" s="1"/>
      <c r="K56" s="1"/>
    </row>
    <row r="57" spans="1:11" ht="12.75" hidden="1">
      <c r="A57" s="42"/>
      <c r="B57" s="22"/>
      <c r="C57" s="22"/>
      <c r="D57" s="44"/>
      <c r="F57" s="4"/>
      <c r="J57" s="1"/>
      <c r="K57" s="1"/>
    </row>
    <row r="58" spans="1:11" ht="5.25" customHeight="1" hidden="1">
      <c r="A58" s="22"/>
      <c r="B58" s="22"/>
      <c r="C58" s="22"/>
      <c r="D58" s="22"/>
      <c r="J58" s="1"/>
      <c r="K58" s="1"/>
    </row>
    <row r="59" spans="4:11" ht="12.75" hidden="1">
      <c r="D59" s="57"/>
      <c r="J59" s="1"/>
      <c r="K59" s="1"/>
    </row>
    <row r="60" spans="6:11" ht="12.75" hidden="1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48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</sheetData>
  <mergeCells count="8">
    <mergeCell ref="E2:I2"/>
    <mergeCell ref="A51:P51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79"/>
  <sheetViews>
    <sheetView zoomScale="90" zoomScaleNormal="90" workbookViewId="0" topLeftCell="A4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36601000</v>
      </c>
      <c r="D1" s="145"/>
      <c r="E1" s="14"/>
      <c r="F1" s="180" t="s">
        <v>155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12000</v>
      </c>
      <c r="C5" s="149">
        <v>0</v>
      </c>
      <c r="D5" s="150">
        <v>0</v>
      </c>
      <c r="E5" s="150">
        <v>0</v>
      </c>
      <c r="F5" s="150">
        <v>0</v>
      </c>
      <c r="G5" s="150">
        <v>2864.4</v>
      </c>
      <c r="H5" s="150">
        <v>1402</v>
      </c>
      <c r="I5" s="150">
        <v>2454</v>
      </c>
      <c r="J5" s="150">
        <v>6008.6</v>
      </c>
      <c r="K5" s="150">
        <v>1433.78</v>
      </c>
      <c r="L5" s="150"/>
      <c r="M5" s="150"/>
      <c r="N5" s="151"/>
      <c r="O5" s="148"/>
      <c r="P5" s="172">
        <v>14000</v>
      </c>
      <c r="R5" s="99"/>
    </row>
    <row r="6" spans="1:18" s="32" customFormat="1" ht="12.75">
      <c r="A6" s="152" t="s">
        <v>211</v>
      </c>
      <c r="B6" s="153">
        <v>12000</v>
      </c>
      <c r="C6" s="157">
        <v>0</v>
      </c>
      <c r="D6" s="158">
        <v>0</v>
      </c>
      <c r="E6" s="158">
        <v>0</v>
      </c>
      <c r="F6" s="158">
        <v>0</v>
      </c>
      <c r="G6" s="158">
        <v>2864.4</v>
      </c>
      <c r="H6" s="158">
        <v>1402</v>
      </c>
      <c r="I6" s="158">
        <v>2454</v>
      </c>
      <c r="J6" s="158">
        <v>6008.6</v>
      </c>
      <c r="K6" s="158">
        <v>1433.78</v>
      </c>
      <c r="L6" s="158"/>
      <c r="M6" s="158"/>
      <c r="N6" s="159"/>
      <c r="O6" s="174"/>
      <c r="P6" s="173">
        <v>14000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46000</v>
      </c>
      <c r="C14" s="129">
        <v>2683.35</v>
      </c>
      <c r="D14" s="124">
        <v>4192.65</v>
      </c>
      <c r="E14" s="124">
        <v>12552.96</v>
      </c>
      <c r="F14" s="124">
        <v>2113.92</v>
      </c>
      <c r="G14" s="124">
        <v>5935.39</v>
      </c>
      <c r="H14" s="124">
        <v>1580.59</v>
      </c>
      <c r="I14" s="124">
        <v>1687.67</v>
      </c>
      <c r="J14" s="124">
        <v>1537.2</v>
      </c>
      <c r="K14" s="124">
        <v>1607.83</v>
      </c>
      <c r="L14" s="124"/>
      <c r="M14" s="124"/>
      <c r="N14" s="125"/>
      <c r="O14" s="126"/>
      <c r="P14" s="172">
        <v>46000</v>
      </c>
    </row>
    <row r="15" spans="1:16" s="132" customFormat="1" ht="12.75">
      <c r="A15" s="134" t="s">
        <v>259</v>
      </c>
      <c r="B15" s="135">
        <v>16900</v>
      </c>
      <c r="C15" s="136">
        <v>1287.54</v>
      </c>
      <c r="D15" s="136">
        <v>1252.98</v>
      </c>
      <c r="E15" s="136">
        <v>1252.96</v>
      </c>
      <c r="F15" s="136">
        <v>1252.96</v>
      </c>
      <c r="G15" s="136">
        <v>1252.96</v>
      </c>
      <c r="H15" s="136">
        <v>1252.96</v>
      </c>
      <c r="I15" s="136">
        <v>1253.4</v>
      </c>
      <c r="J15" s="136">
        <v>1255.48</v>
      </c>
      <c r="K15" s="136">
        <v>1285.25</v>
      </c>
      <c r="L15" s="136"/>
      <c r="M15" s="136"/>
      <c r="N15" s="154"/>
      <c r="O15" s="175"/>
      <c r="P15" s="173">
        <v>17000</v>
      </c>
    </row>
    <row r="16" spans="1:16" s="132" customFormat="1" ht="12.75">
      <c r="A16" s="134" t="s">
        <v>260</v>
      </c>
      <c r="B16" s="135">
        <v>14100</v>
      </c>
      <c r="C16" s="136">
        <v>1395.81</v>
      </c>
      <c r="D16" s="136">
        <v>2939.67</v>
      </c>
      <c r="E16" s="136">
        <v>0</v>
      </c>
      <c r="F16" s="136">
        <v>860.96</v>
      </c>
      <c r="G16" s="136">
        <v>4682.43</v>
      </c>
      <c r="H16" s="136">
        <v>327.63</v>
      </c>
      <c r="I16" s="136">
        <v>434.27</v>
      </c>
      <c r="J16" s="136">
        <v>281.72</v>
      </c>
      <c r="K16" s="136">
        <v>39.98</v>
      </c>
      <c r="L16" s="136"/>
      <c r="M16" s="136"/>
      <c r="N16" s="154"/>
      <c r="O16" s="135"/>
      <c r="P16" s="173">
        <v>15000</v>
      </c>
    </row>
    <row r="17" spans="1:16" s="132" customFormat="1" ht="12.75">
      <c r="A17" s="134" t="s">
        <v>261</v>
      </c>
      <c r="B17" s="135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/>
      <c r="M17" s="136"/>
      <c r="N17" s="154"/>
      <c r="O17" s="135"/>
      <c r="P17" s="173">
        <v>0</v>
      </c>
    </row>
    <row r="18" spans="1:16" s="132" customFormat="1" ht="12.75">
      <c r="A18" s="134" t="s">
        <v>262</v>
      </c>
      <c r="B18" s="135">
        <v>300</v>
      </c>
      <c r="C18" s="136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282.6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2900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3000</v>
      </c>
    </row>
    <row r="20" spans="1:16" s="132" customFormat="1" ht="12.75">
      <c r="A20" s="134" t="s">
        <v>264</v>
      </c>
      <c r="B20" s="135">
        <v>11800</v>
      </c>
      <c r="C20" s="136">
        <v>0</v>
      </c>
      <c r="D20" s="137">
        <v>0</v>
      </c>
      <c r="E20" s="137">
        <v>11300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11000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0</v>
      </c>
      <c r="C26" s="67">
        <v>0</v>
      </c>
      <c r="D26" s="67">
        <v>0</v>
      </c>
      <c r="E26" s="67">
        <v>0</v>
      </c>
      <c r="F26" s="67">
        <v>2864.4</v>
      </c>
      <c r="G26" s="67">
        <v>4266.4</v>
      </c>
      <c r="H26" s="67">
        <v>6720.4</v>
      </c>
      <c r="I26" s="67">
        <v>12729</v>
      </c>
      <c r="J26" s="67">
        <v>14162.78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2683.35</v>
      </c>
      <c r="C30" s="67">
        <v>6876</v>
      </c>
      <c r="D30" s="67">
        <v>19428.96</v>
      </c>
      <c r="E30" s="67">
        <v>21542.88</v>
      </c>
      <c r="F30" s="67">
        <v>27478.27</v>
      </c>
      <c r="G30" s="67">
        <v>29058.86</v>
      </c>
      <c r="H30" s="67">
        <v>30746.53</v>
      </c>
      <c r="I30" s="67">
        <v>32283.73</v>
      </c>
      <c r="J30" s="67">
        <v>33891.56</v>
      </c>
      <c r="K30" s="67"/>
      <c r="L30" s="67"/>
      <c r="M30" s="67"/>
      <c r="O30" s="240" t="s">
        <v>109</v>
      </c>
      <c r="P30" s="99">
        <v>-34000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-32000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108</v>
      </c>
      <c r="P32" s="94">
        <v>-2000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-34000</v>
      </c>
      <c r="M35" s="95">
        <v>-32000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ht="12.7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ht="12.75">
      <c r="A43" s="190" t="s">
        <v>16</v>
      </c>
      <c r="B43" s="191"/>
      <c r="C43" s="192"/>
      <c r="D43" s="193"/>
      <c r="E43" s="194"/>
      <c r="F43" s="193"/>
      <c r="G43" s="194"/>
      <c r="H43" s="194"/>
      <c r="I43" s="194"/>
      <c r="J43" s="201" t="s">
        <v>17</v>
      </c>
      <c r="K43" s="202">
        <v>1100</v>
      </c>
      <c r="L43" s="194"/>
      <c r="M43" s="202">
        <v>414</v>
      </c>
      <c r="N43" s="194"/>
      <c r="O43" s="202">
        <v>1100</v>
      </c>
      <c r="P43" s="200"/>
    </row>
    <row r="44" spans="1:16" ht="12.75">
      <c r="A44" s="190"/>
      <c r="B44" s="191"/>
      <c r="C44" s="192"/>
      <c r="D44" s="193"/>
      <c r="E44" s="194"/>
      <c r="F44" s="193"/>
      <c r="G44" s="194"/>
      <c r="H44" s="194"/>
      <c r="I44" s="194"/>
      <c r="J44" s="201" t="s">
        <v>18</v>
      </c>
      <c r="K44" s="202">
        <v>90</v>
      </c>
      <c r="L44" s="194"/>
      <c r="M44" s="202">
        <v>19</v>
      </c>
      <c r="N44" s="194"/>
      <c r="O44" s="202">
        <v>90</v>
      </c>
      <c r="P44" s="200"/>
    </row>
    <row r="45" spans="1:16" ht="13.5" thickBot="1">
      <c r="A45" s="84"/>
      <c r="B45" s="85"/>
      <c r="C45" s="85"/>
      <c r="D45" s="86"/>
      <c r="E45" s="87"/>
      <c r="F45" s="88"/>
      <c r="G45" s="87"/>
      <c r="H45" s="87"/>
      <c r="I45" s="87"/>
      <c r="J45" s="87"/>
      <c r="K45" s="87"/>
      <c r="L45" s="87"/>
      <c r="M45" s="87"/>
      <c r="N45" s="87"/>
      <c r="O45" s="87"/>
      <c r="P45" s="89"/>
    </row>
    <row r="46" spans="1:4" ht="13.5" hidden="1" thickBot="1">
      <c r="A46" s="42"/>
      <c r="B46" s="22"/>
      <c r="C46" s="22"/>
      <c r="D46" s="44"/>
    </row>
    <row r="47" spans="1:16" ht="16.5" hidden="1" thickBot="1">
      <c r="A47" s="231" t="s">
        <v>189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3"/>
    </row>
    <row r="48" spans="1:6" ht="12.75" hidden="1">
      <c r="A48" s="42"/>
      <c r="B48" s="22"/>
      <c r="C48" s="22"/>
      <c r="D48" s="44"/>
      <c r="F48" s="4"/>
    </row>
    <row r="49" spans="2:6" ht="12.75" hidden="1">
      <c r="B49" s="22"/>
      <c r="C49" s="22"/>
      <c r="D49" s="44"/>
      <c r="F49" s="4"/>
    </row>
    <row r="50" spans="1:4" ht="12.75" hidden="1">
      <c r="A50" s="70"/>
      <c r="B50" s="22"/>
      <c r="C50" s="22"/>
      <c r="D50" s="19"/>
    </row>
    <row r="51" spans="1:11" ht="12.75" hidden="1">
      <c r="A51" s="71"/>
      <c r="B51" s="22"/>
      <c r="C51" s="22"/>
      <c r="D51" s="44"/>
      <c r="F51" s="4"/>
      <c r="J51" s="1"/>
      <c r="K51" s="1"/>
    </row>
    <row r="52" spans="1:11" ht="12.75" hidden="1">
      <c r="A52" s="72"/>
      <c r="B52" s="22"/>
      <c r="C52" s="22"/>
      <c r="D52" s="44"/>
      <c r="F52" s="4"/>
      <c r="J52" s="1"/>
      <c r="K52" s="1"/>
    </row>
    <row r="53" spans="1:11" ht="12.75" hidden="1">
      <c r="A53" s="42"/>
      <c r="B53" s="22"/>
      <c r="C53" s="22"/>
      <c r="D53" s="44"/>
      <c r="F53" s="4"/>
      <c r="J53" s="1"/>
      <c r="K53" s="1"/>
    </row>
    <row r="54" spans="1:11" ht="5.25" customHeight="1" hidden="1">
      <c r="A54" s="22"/>
      <c r="B54" s="22"/>
      <c r="C54" s="22"/>
      <c r="D54" s="22"/>
      <c r="J54" s="1"/>
      <c r="K54" s="1"/>
    </row>
    <row r="55" spans="4:11" ht="12.75" hidden="1">
      <c r="D55" s="57"/>
      <c r="J55" s="1"/>
      <c r="K55" s="1"/>
    </row>
    <row r="56" spans="6:11" ht="12.75" hidden="1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48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8">
    <mergeCell ref="E2:I2"/>
    <mergeCell ref="A47:P47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36750000</v>
      </c>
      <c r="D1" s="145"/>
      <c r="E1" s="14"/>
      <c r="F1" s="180" t="s">
        <v>156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0</v>
      </c>
      <c r="C5" s="149">
        <v>0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/>
      <c r="M5" s="150"/>
      <c r="N5" s="151"/>
      <c r="O5" s="148"/>
      <c r="P5" s="172">
        <v>0</v>
      </c>
      <c r="R5" s="99"/>
    </row>
    <row r="6" spans="1:18" s="32" customFormat="1" ht="12.75">
      <c r="A6" s="152" t="s">
        <v>211</v>
      </c>
      <c r="B6" s="153">
        <v>0</v>
      </c>
      <c r="C6" s="157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/>
      <c r="M6" s="158"/>
      <c r="N6" s="159"/>
      <c r="O6" s="174"/>
      <c r="P6" s="173">
        <v>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0</v>
      </c>
      <c r="C14" s="129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/>
      <c r="M14" s="124"/>
      <c r="N14" s="125"/>
      <c r="O14" s="126"/>
      <c r="P14" s="172">
        <v>3000</v>
      </c>
    </row>
    <row r="15" spans="1:16" s="132" customFormat="1" ht="12.75">
      <c r="A15" s="134" t="s">
        <v>259</v>
      </c>
      <c r="B15" s="135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/>
      <c r="M15" s="136"/>
      <c r="N15" s="154"/>
      <c r="O15" s="175"/>
      <c r="P15" s="173"/>
    </row>
    <row r="16" spans="1:16" s="132" customFormat="1" ht="12.75">
      <c r="A16" s="134" t="s">
        <v>260</v>
      </c>
      <c r="B16" s="135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0</v>
      </c>
    </row>
    <row r="17" spans="1:16" s="132" customFormat="1" ht="12.75">
      <c r="A17" s="134" t="s">
        <v>261</v>
      </c>
      <c r="B17" s="135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/>
      <c r="M17" s="136"/>
      <c r="N17" s="154"/>
      <c r="O17" s="135"/>
      <c r="P17" s="173">
        <v>0</v>
      </c>
    </row>
    <row r="18" spans="1:16" s="132" customFormat="1" ht="12.75">
      <c r="A18" s="134" t="s">
        <v>262</v>
      </c>
      <c r="B18" s="135">
        <v>0</v>
      </c>
      <c r="C18" s="136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3000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/>
      <c r="L30" s="67"/>
      <c r="M30" s="67"/>
      <c r="O30" s="240" t="s">
        <v>109</v>
      </c>
      <c r="P30" s="99">
        <v>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-3000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108</v>
      </c>
      <c r="P32" s="94">
        <v>3000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0</v>
      </c>
      <c r="M35" s="95">
        <v>-3000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ht="12.75">
      <c r="A42" s="96"/>
      <c r="B42" s="90"/>
      <c r="C42" s="83"/>
      <c r="D42" s="62"/>
      <c r="E42" s="82"/>
      <c r="F42" s="62"/>
      <c r="G42" s="82"/>
      <c r="H42" s="82"/>
      <c r="I42" s="82"/>
      <c r="J42" s="1"/>
      <c r="K42" s="1"/>
      <c r="L42" s="1"/>
      <c r="M42" s="1"/>
      <c r="N42" s="1"/>
      <c r="O42" s="1"/>
      <c r="P42" s="21"/>
    </row>
    <row r="43" spans="1:16" ht="13.5" thickBot="1">
      <c r="A43" s="84"/>
      <c r="B43" s="85"/>
      <c r="C43" s="85"/>
      <c r="D43" s="86"/>
      <c r="E43" s="87"/>
      <c r="F43" s="88"/>
      <c r="G43" s="87"/>
      <c r="H43" s="87"/>
      <c r="I43" s="87"/>
      <c r="J43" s="87"/>
      <c r="K43" s="87"/>
      <c r="L43" s="87"/>
      <c r="M43" s="87"/>
      <c r="N43" s="87"/>
      <c r="O43" s="87"/>
      <c r="P43" s="89"/>
    </row>
    <row r="44" spans="1:4" ht="13.5" hidden="1" thickBot="1">
      <c r="A44" s="42"/>
      <c r="B44" s="22"/>
      <c r="C44" s="22"/>
      <c r="D44" s="44"/>
    </row>
    <row r="45" spans="1:16" ht="16.5" hidden="1" thickBot="1">
      <c r="A45" s="231" t="s">
        <v>189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3"/>
    </row>
    <row r="46" spans="1:6" ht="12.75" hidden="1">
      <c r="A46" s="42"/>
      <c r="B46" s="22"/>
      <c r="C46" s="22"/>
      <c r="D46" s="44"/>
      <c r="F46" s="4"/>
    </row>
    <row r="47" spans="2:6" ht="12.75" hidden="1">
      <c r="B47" s="22"/>
      <c r="C47" s="22"/>
      <c r="D47" s="44"/>
      <c r="F47" s="4"/>
    </row>
    <row r="48" spans="1:4" ht="12.75" hidden="1">
      <c r="A48" s="70"/>
      <c r="B48" s="22"/>
      <c r="C48" s="22"/>
      <c r="D48" s="19"/>
    </row>
    <row r="49" spans="1:11" ht="12.75" hidden="1">
      <c r="A49" s="71"/>
      <c r="B49" s="22"/>
      <c r="C49" s="22"/>
      <c r="D49" s="44"/>
      <c r="F49" s="4"/>
      <c r="J49" s="1"/>
      <c r="K49" s="1"/>
    </row>
    <row r="50" spans="1:11" ht="12.75" hidden="1">
      <c r="A50" s="72"/>
      <c r="B50" s="22"/>
      <c r="C50" s="22"/>
      <c r="D50" s="44"/>
      <c r="F50" s="4"/>
      <c r="J50" s="1"/>
      <c r="K50" s="1"/>
    </row>
    <row r="51" spans="1:11" ht="12.75" hidden="1">
      <c r="A51" s="42"/>
      <c r="B51" s="22"/>
      <c r="C51" s="22"/>
      <c r="D51" s="44"/>
      <c r="F51" s="4"/>
      <c r="J51" s="1"/>
      <c r="K51" s="1"/>
    </row>
    <row r="52" spans="1:11" ht="5.25" customHeight="1" hidden="1">
      <c r="A52" s="22"/>
      <c r="B52" s="22"/>
      <c r="C52" s="22"/>
      <c r="D52" s="22"/>
      <c r="J52" s="1"/>
      <c r="K52" s="1"/>
    </row>
    <row r="53" spans="4:11" ht="12.75" hidden="1">
      <c r="D53" s="57"/>
      <c r="J53" s="1"/>
      <c r="K53" s="1"/>
    </row>
    <row r="54" spans="6:11" ht="12.75" hidden="1">
      <c r="F54" s="1"/>
      <c r="G54" s="1"/>
      <c r="H54" s="1"/>
      <c r="I54" s="1"/>
      <c r="J54" s="1"/>
      <c r="K54" s="1"/>
    </row>
    <row r="55" spans="6:11" ht="12.75">
      <c r="F55" s="1"/>
      <c r="G55" s="1"/>
      <c r="H55" s="1"/>
      <c r="I55" s="1"/>
      <c r="J55" s="1"/>
      <c r="K55" s="1"/>
    </row>
    <row r="56" spans="6:11" ht="12.75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48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mergeCells count="8">
    <mergeCell ref="E2:I2"/>
    <mergeCell ref="A45:P45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="90" zoomScaleNormal="90" workbookViewId="0" topLeftCell="B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36750100</v>
      </c>
      <c r="D1" s="145"/>
      <c r="E1" s="14"/>
      <c r="F1" s="180" t="s">
        <v>157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0</v>
      </c>
      <c r="C5" s="149">
        <v>0</v>
      </c>
      <c r="D5" s="150">
        <v>0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/>
      <c r="M5" s="150"/>
      <c r="N5" s="151"/>
      <c r="O5" s="148"/>
      <c r="P5" s="172">
        <v>0</v>
      </c>
      <c r="R5" s="99"/>
    </row>
    <row r="6" spans="1:18" s="32" customFormat="1" ht="12.75">
      <c r="A6" s="152" t="s">
        <v>211</v>
      </c>
      <c r="B6" s="153">
        <v>0</v>
      </c>
      <c r="C6" s="157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/>
      <c r="M6" s="158"/>
      <c r="N6" s="159"/>
      <c r="O6" s="174"/>
      <c r="P6" s="173">
        <v>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614600</v>
      </c>
      <c r="C14" s="129">
        <v>43207.13</v>
      </c>
      <c r="D14" s="124">
        <v>38010.76</v>
      </c>
      <c r="E14" s="124">
        <v>84680.37</v>
      </c>
      <c r="F14" s="124">
        <v>36402.45</v>
      </c>
      <c r="G14" s="124">
        <v>39112.9</v>
      </c>
      <c r="H14" s="124">
        <v>42312.86</v>
      </c>
      <c r="I14" s="124">
        <v>38829.52</v>
      </c>
      <c r="J14" s="124">
        <v>38366.94</v>
      </c>
      <c r="K14" s="124">
        <v>38500.18</v>
      </c>
      <c r="L14" s="124"/>
      <c r="M14" s="124"/>
      <c r="N14" s="125"/>
      <c r="O14" s="126"/>
      <c r="P14" s="172">
        <v>607000</v>
      </c>
    </row>
    <row r="15" spans="1:16" s="132" customFormat="1" ht="12.75">
      <c r="A15" s="134" t="s">
        <v>259</v>
      </c>
      <c r="B15" s="135">
        <v>499300</v>
      </c>
      <c r="C15" s="136">
        <v>40672.66</v>
      </c>
      <c r="D15" s="136">
        <v>37055.48</v>
      </c>
      <c r="E15" s="136">
        <v>36217.43</v>
      </c>
      <c r="F15" s="136">
        <v>36227.68</v>
      </c>
      <c r="G15" s="136">
        <v>36220.21</v>
      </c>
      <c r="H15" s="136">
        <v>37932.78</v>
      </c>
      <c r="I15" s="136">
        <v>38127.25</v>
      </c>
      <c r="J15" s="136">
        <v>38313.54</v>
      </c>
      <c r="K15" s="136">
        <v>38315.18</v>
      </c>
      <c r="L15" s="136"/>
      <c r="M15" s="136"/>
      <c r="N15" s="154"/>
      <c r="O15" s="175"/>
      <c r="P15" s="173">
        <v>496000</v>
      </c>
    </row>
    <row r="16" spans="1:16" s="132" customFormat="1" ht="12.75">
      <c r="A16" s="134" t="s">
        <v>260</v>
      </c>
      <c r="B16" s="135">
        <v>11000</v>
      </c>
      <c r="C16" s="136">
        <v>1286.38</v>
      </c>
      <c r="D16" s="136">
        <v>762.1</v>
      </c>
      <c r="E16" s="136">
        <v>424.07</v>
      </c>
      <c r="F16" s="136">
        <v>0</v>
      </c>
      <c r="G16" s="136">
        <v>2892.69</v>
      </c>
      <c r="H16" s="136">
        <v>2389</v>
      </c>
      <c r="I16" s="136">
        <v>276</v>
      </c>
      <c r="J16" s="136">
        <v>33.9</v>
      </c>
      <c r="K16" s="136">
        <v>185</v>
      </c>
      <c r="L16" s="136"/>
      <c r="M16" s="136"/>
      <c r="N16" s="154"/>
      <c r="O16" s="135"/>
      <c r="P16" s="173">
        <v>12000</v>
      </c>
    </row>
    <row r="17" spans="1:16" s="132" customFormat="1" ht="12.75">
      <c r="A17" s="134" t="s">
        <v>261</v>
      </c>
      <c r="B17" s="135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/>
      <c r="M17" s="136"/>
      <c r="N17" s="154"/>
      <c r="O17" s="135"/>
      <c r="P17" s="173">
        <v>0</v>
      </c>
    </row>
    <row r="18" spans="1:16" s="132" customFormat="1" ht="12.75">
      <c r="A18" s="134" t="s">
        <v>262</v>
      </c>
      <c r="B18" s="135">
        <v>12700</v>
      </c>
      <c r="C18" s="136">
        <v>1248.09</v>
      </c>
      <c r="D18" s="137">
        <v>193.18</v>
      </c>
      <c r="E18" s="137">
        <v>331.1</v>
      </c>
      <c r="F18" s="137">
        <v>174.77</v>
      </c>
      <c r="G18" s="137">
        <v>0</v>
      </c>
      <c r="H18" s="137">
        <v>1991.08</v>
      </c>
      <c r="I18" s="137">
        <v>426.27</v>
      </c>
      <c r="J18" s="137">
        <v>19.5</v>
      </c>
      <c r="K18" s="137">
        <v>0</v>
      </c>
      <c r="L18" s="137"/>
      <c r="M18" s="137"/>
      <c r="N18" s="138"/>
      <c r="O18" s="135"/>
      <c r="P18" s="173">
        <v>6000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2000</v>
      </c>
    </row>
    <row r="20" spans="1:16" s="132" customFormat="1" ht="12.75">
      <c r="A20" s="134" t="s">
        <v>264</v>
      </c>
      <c r="B20" s="135">
        <v>91600</v>
      </c>
      <c r="C20" s="136">
        <v>0</v>
      </c>
      <c r="D20" s="137">
        <v>0</v>
      </c>
      <c r="E20" s="137">
        <v>47707.77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91000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43207.13</v>
      </c>
      <c r="C30" s="67">
        <v>81217.89</v>
      </c>
      <c r="D30" s="67">
        <v>165898.26</v>
      </c>
      <c r="E30" s="67">
        <v>202300.71</v>
      </c>
      <c r="F30" s="67">
        <v>241413.61</v>
      </c>
      <c r="G30" s="67">
        <v>283726.47</v>
      </c>
      <c r="H30" s="67">
        <v>322555.99</v>
      </c>
      <c r="I30" s="67">
        <v>360922.93</v>
      </c>
      <c r="J30" s="67">
        <v>399423.11</v>
      </c>
      <c r="K30" s="67"/>
      <c r="L30" s="67"/>
      <c r="M30" s="67"/>
      <c r="O30" s="240" t="s">
        <v>109</v>
      </c>
      <c r="P30" s="99">
        <v>-614600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-607000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108</v>
      </c>
      <c r="P32" s="94">
        <v>-7600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-614600</v>
      </c>
      <c r="M35" s="95">
        <v>-607000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ht="12.75">
      <c r="A42" s="96"/>
      <c r="B42" s="90"/>
      <c r="C42" s="83"/>
      <c r="D42" s="62"/>
      <c r="E42" s="82"/>
      <c r="F42" s="62"/>
      <c r="G42" s="82"/>
      <c r="H42" s="82"/>
      <c r="I42" s="82"/>
      <c r="J42" s="1"/>
      <c r="K42" s="1"/>
      <c r="L42" s="1"/>
      <c r="M42" s="1"/>
      <c r="N42" s="1"/>
      <c r="O42" s="1"/>
      <c r="P42" s="21"/>
    </row>
    <row r="43" spans="1:16" ht="13.5" thickBot="1">
      <c r="A43" s="84"/>
      <c r="B43" s="85"/>
      <c r="C43" s="85"/>
      <c r="D43" s="86"/>
      <c r="E43" s="87"/>
      <c r="F43" s="88"/>
      <c r="G43" s="87"/>
      <c r="H43" s="87"/>
      <c r="I43" s="87"/>
      <c r="J43" s="87"/>
      <c r="K43" s="87"/>
      <c r="L43" s="87"/>
      <c r="M43" s="87"/>
      <c r="N43" s="87"/>
      <c r="O43" s="87"/>
      <c r="P43" s="89"/>
    </row>
    <row r="44" spans="1:4" ht="13.5" hidden="1" thickBot="1">
      <c r="A44" s="42"/>
      <c r="B44" s="22"/>
      <c r="C44" s="22"/>
      <c r="D44" s="44"/>
    </row>
    <row r="45" spans="1:16" ht="16.5" hidden="1" thickBot="1">
      <c r="A45" s="231" t="s">
        <v>189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3"/>
    </row>
    <row r="46" spans="1:6" ht="12.75" hidden="1">
      <c r="A46" s="42"/>
      <c r="B46" s="22"/>
      <c r="C46" s="22"/>
      <c r="D46" s="44"/>
      <c r="F46" s="4"/>
    </row>
    <row r="47" spans="2:6" ht="12.75" hidden="1">
      <c r="B47" s="22"/>
      <c r="C47" s="22"/>
      <c r="D47" s="44"/>
      <c r="F47" s="4"/>
    </row>
    <row r="48" spans="1:4" ht="12.75" hidden="1">
      <c r="A48" s="70"/>
      <c r="B48" s="22"/>
      <c r="C48" s="22"/>
      <c r="D48" s="19"/>
    </row>
    <row r="49" spans="1:11" ht="12.75" hidden="1">
      <c r="A49" s="71"/>
      <c r="B49" s="22"/>
      <c r="C49" s="22"/>
      <c r="D49" s="44"/>
      <c r="F49" s="4"/>
      <c r="J49" s="1"/>
      <c r="K49" s="1"/>
    </row>
    <row r="50" spans="1:11" ht="12.75" hidden="1">
      <c r="A50" s="72"/>
      <c r="B50" s="22"/>
      <c r="C50" s="22"/>
      <c r="D50" s="44"/>
      <c r="F50" s="4"/>
      <c r="J50" s="1"/>
      <c r="K50" s="1"/>
    </row>
    <row r="51" spans="1:11" ht="12.75" hidden="1">
      <c r="A51" s="42"/>
      <c r="B51" s="22"/>
      <c r="C51" s="22"/>
      <c r="D51" s="44"/>
      <c r="F51" s="4"/>
      <c r="J51" s="1"/>
      <c r="K51" s="1"/>
    </row>
    <row r="52" spans="1:11" ht="5.25" customHeight="1" hidden="1">
      <c r="A52" s="22"/>
      <c r="B52" s="22"/>
      <c r="C52" s="22"/>
      <c r="D52" s="22"/>
      <c r="J52" s="1"/>
      <c r="K52" s="1"/>
    </row>
    <row r="53" spans="4:11" ht="12.75" hidden="1">
      <c r="D53" s="57"/>
      <c r="J53" s="1"/>
      <c r="K53" s="1"/>
    </row>
    <row r="54" spans="6:11" ht="12.75" hidden="1">
      <c r="F54" s="1"/>
      <c r="G54" s="1"/>
      <c r="H54" s="1"/>
      <c r="I54" s="1"/>
      <c r="J54" s="1"/>
      <c r="K54" s="1"/>
    </row>
    <row r="55" spans="6:11" ht="12.75">
      <c r="F55" s="1"/>
      <c r="G55" s="1"/>
      <c r="H55" s="1"/>
      <c r="I55" s="1"/>
      <c r="J55" s="1"/>
      <c r="K55" s="1"/>
    </row>
    <row r="56" spans="6:11" ht="12.75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48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mergeCells count="8">
    <mergeCell ref="E2:I2"/>
    <mergeCell ref="A45:P45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="90" zoomScaleNormal="90" workbookViewId="0" topLeftCell="A1">
      <selection activeCell="E18" sqref="E18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36750200</v>
      </c>
      <c r="D1" s="145"/>
      <c r="E1" s="14"/>
      <c r="F1" s="180" t="s">
        <v>158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125000</v>
      </c>
      <c r="C5" s="149">
        <v>104453.91</v>
      </c>
      <c r="D5" s="150">
        <v>0</v>
      </c>
      <c r="E5" s="150">
        <v>18600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90000</v>
      </c>
      <c r="L5" s="150"/>
      <c r="M5" s="150"/>
      <c r="N5" s="151"/>
      <c r="O5" s="148"/>
      <c r="P5" s="172">
        <v>259000</v>
      </c>
      <c r="R5" s="99"/>
    </row>
    <row r="6" spans="1:18" s="32" customFormat="1" ht="12.75">
      <c r="A6" s="152" t="s">
        <v>211</v>
      </c>
      <c r="B6" s="153">
        <v>125000</v>
      </c>
      <c r="C6" s="157">
        <v>0</v>
      </c>
      <c r="D6" s="158">
        <v>0</v>
      </c>
      <c r="E6" s="158">
        <v>18600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60000</v>
      </c>
      <c r="L6" s="158"/>
      <c r="M6" s="158"/>
      <c r="N6" s="159"/>
      <c r="O6" s="174"/>
      <c r="P6" s="173">
        <v>125000</v>
      </c>
      <c r="R6" s="99"/>
    </row>
    <row r="7" spans="1:18" s="32" customFormat="1" ht="12.75">
      <c r="A7" s="152" t="s">
        <v>212</v>
      </c>
      <c r="B7" s="153">
        <v>0</v>
      </c>
      <c r="C7" s="157">
        <v>104453.91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30000</v>
      </c>
      <c r="L7" s="158"/>
      <c r="M7" s="158"/>
      <c r="N7" s="159"/>
      <c r="O7" s="153"/>
      <c r="P7" s="173">
        <v>134000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299800</v>
      </c>
      <c r="C14" s="129">
        <v>48223.32</v>
      </c>
      <c r="D14" s="124">
        <v>11887.56</v>
      </c>
      <c r="E14" s="124">
        <v>40442.46</v>
      </c>
      <c r="F14" s="124">
        <v>12243.7</v>
      </c>
      <c r="G14" s="124">
        <v>12450.19</v>
      </c>
      <c r="H14" s="124">
        <v>14115.18</v>
      </c>
      <c r="I14" s="124">
        <v>50751.36</v>
      </c>
      <c r="J14" s="124">
        <v>16129.94</v>
      </c>
      <c r="K14" s="124">
        <v>15359.16</v>
      </c>
      <c r="L14" s="124"/>
      <c r="M14" s="124"/>
      <c r="N14" s="125"/>
      <c r="O14" s="126"/>
      <c r="P14" s="172">
        <v>324000</v>
      </c>
    </row>
    <row r="15" spans="1:16" s="132" customFormat="1" ht="12.75">
      <c r="A15" s="134" t="s">
        <v>259</v>
      </c>
      <c r="B15" s="135">
        <v>154800</v>
      </c>
      <c r="C15" s="136">
        <v>8852.68</v>
      </c>
      <c r="D15" s="136">
        <v>11593.16</v>
      </c>
      <c r="E15" s="136">
        <v>12584.07</v>
      </c>
      <c r="F15" s="136">
        <v>11771.8</v>
      </c>
      <c r="G15" s="136">
        <v>11867.19</v>
      </c>
      <c r="H15" s="136">
        <v>12818.76</v>
      </c>
      <c r="I15" s="136">
        <v>14208.65</v>
      </c>
      <c r="J15" s="136">
        <v>14280.28</v>
      </c>
      <c r="K15" s="136">
        <v>15329.16</v>
      </c>
      <c r="L15" s="136"/>
      <c r="M15" s="136"/>
      <c r="N15" s="154"/>
      <c r="O15" s="175"/>
      <c r="P15" s="173">
        <v>172000</v>
      </c>
    </row>
    <row r="16" spans="1:16" s="132" customFormat="1" ht="12.75">
      <c r="A16" s="134" t="s">
        <v>260</v>
      </c>
      <c r="B16" s="135">
        <v>128800</v>
      </c>
      <c r="C16" s="136">
        <v>39367.9</v>
      </c>
      <c r="D16" s="136">
        <v>267</v>
      </c>
      <c r="E16" s="136">
        <v>9633.39</v>
      </c>
      <c r="F16" s="136">
        <v>471.9</v>
      </c>
      <c r="G16" s="136">
        <v>0</v>
      </c>
      <c r="H16" s="136">
        <v>1171.59</v>
      </c>
      <c r="I16" s="136">
        <v>35564.19</v>
      </c>
      <c r="J16" s="136">
        <v>35</v>
      </c>
      <c r="K16" s="136">
        <v>30</v>
      </c>
      <c r="L16" s="136"/>
      <c r="M16" s="136"/>
      <c r="N16" s="154"/>
      <c r="O16" s="135"/>
      <c r="P16" s="173">
        <v>129000</v>
      </c>
    </row>
    <row r="17" spans="1:16" s="132" customFormat="1" ht="12.75">
      <c r="A17" s="134" t="s">
        <v>261</v>
      </c>
      <c r="B17" s="135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/>
      <c r="M17" s="136"/>
      <c r="N17" s="154"/>
      <c r="O17" s="135"/>
      <c r="P17" s="173">
        <v>0</v>
      </c>
    </row>
    <row r="18" spans="1:16" s="132" customFormat="1" ht="12.75">
      <c r="A18" s="134" t="s">
        <v>262</v>
      </c>
      <c r="B18" s="135">
        <v>6000</v>
      </c>
      <c r="C18" s="136">
        <v>2.74</v>
      </c>
      <c r="D18" s="137">
        <v>27.4</v>
      </c>
      <c r="E18" s="137">
        <v>0</v>
      </c>
      <c r="F18" s="137">
        <v>0</v>
      </c>
      <c r="G18" s="137">
        <v>583</v>
      </c>
      <c r="H18" s="137">
        <v>124.83</v>
      </c>
      <c r="I18" s="137">
        <v>978.52</v>
      </c>
      <c r="J18" s="137">
        <v>1814.66</v>
      </c>
      <c r="K18" s="137">
        <v>0</v>
      </c>
      <c r="L18" s="137"/>
      <c r="M18" s="137"/>
      <c r="N18" s="138"/>
      <c r="O18" s="135"/>
      <c r="P18" s="173">
        <v>5000</v>
      </c>
    </row>
    <row r="19" spans="1:16" s="132" customFormat="1" ht="12.75">
      <c r="A19" s="134" t="s">
        <v>451</v>
      </c>
      <c r="B19" s="135">
        <v>200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0</v>
      </c>
    </row>
    <row r="20" spans="1:16" s="132" customFormat="1" ht="12.75">
      <c r="A20" s="134" t="s">
        <v>264</v>
      </c>
      <c r="B20" s="135">
        <v>10000</v>
      </c>
      <c r="C20" s="136">
        <v>0</v>
      </c>
      <c r="D20" s="137">
        <v>0</v>
      </c>
      <c r="E20" s="137">
        <v>18225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18000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104453.91</v>
      </c>
      <c r="C26" s="67">
        <v>104453.91</v>
      </c>
      <c r="D26" s="67">
        <v>123053.91</v>
      </c>
      <c r="E26" s="67">
        <v>123053.91</v>
      </c>
      <c r="F26" s="67">
        <v>123053.91</v>
      </c>
      <c r="G26" s="67">
        <v>123053.91</v>
      </c>
      <c r="H26" s="67">
        <v>123053.91</v>
      </c>
      <c r="I26" s="67">
        <v>123053.91</v>
      </c>
      <c r="J26" s="67">
        <v>213053.91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48223.32</v>
      </c>
      <c r="C30" s="67">
        <v>60110.88</v>
      </c>
      <c r="D30" s="67">
        <v>100553.34</v>
      </c>
      <c r="E30" s="67">
        <v>112797.04</v>
      </c>
      <c r="F30" s="67">
        <v>125247.23</v>
      </c>
      <c r="G30" s="67">
        <v>139362.41</v>
      </c>
      <c r="H30" s="67">
        <v>190113.77</v>
      </c>
      <c r="I30" s="67">
        <v>206243.71</v>
      </c>
      <c r="J30" s="67">
        <v>221602.87</v>
      </c>
      <c r="K30" s="67"/>
      <c r="L30" s="67"/>
      <c r="M30" s="67"/>
      <c r="O30" s="240" t="s">
        <v>109</v>
      </c>
      <c r="P30" s="99">
        <v>-174800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-65000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109</v>
      </c>
      <c r="P32" s="94">
        <v>-109800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108</v>
      </c>
    </row>
    <row r="35" spans="1:15" ht="13.5" thickBot="1">
      <c r="A35" s="18"/>
      <c r="L35" s="94">
        <v>-174800</v>
      </c>
      <c r="M35" s="95">
        <v>-65000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ht="12.75">
      <c r="A42" s="96"/>
      <c r="B42" s="90"/>
      <c r="C42" s="83"/>
      <c r="D42" s="62"/>
      <c r="E42" s="82"/>
      <c r="F42" s="62"/>
      <c r="G42" s="82"/>
      <c r="H42" s="82"/>
      <c r="I42" s="82"/>
      <c r="J42" s="1"/>
      <c r="K42" s="1"/>
      <c r="L42" s="1"/>
      <c r="M42" s="1"/>
      <c r="N42" s="1"/>
      <c r="O42" s="1"/>
      <c r="P42" s="21"/>
    </row>
    <row r="43" spans="1:16" ht="13.5" thickBot="1">
      <c r="A43" s="84"/>
      <c r="B43" s="85"/>
      <c r="C43" s="85"/>
      <c r="D43" s="86"/>
      <c r="E43" s="87"/>
      <c r="F43" s="88"/>
      <c r="G43" s="87"/>
      <c r="H43" s="87"/>
      <c r="I43" s="87"/>
      <c r="J43" s="87"/>
      <c r="K43" s="87"/>
      <c r="L43" s="87"/>
      <c r="M43" s="87"/>
      <c r="N43" s="87"/>
      <c r="O43" s="87"/>
      <c r="P43" s="89"/>
    </row>
    <row r="44" spans="1:4" ht="13.5" hidden="1" thickBot="1">
      <c r="A44" s="42"/>
      <c r="B44" s="22"/>
      <c r="C44" s="22"/>
      <c r="D44" s="44"/>
    </row>
    <row r="45" spans="1:16" ht="16.5" hidden="1" thickBot="1">
      <c r="A45" s="231" t="s">
        <v>189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3"/>
    </row>
    <row r="46" spans="1:6" ht="12.75" hidden="1">
      <c r="A46" s="42"/>
      <c r="B46" s="22"/>
      <c r="C46" s="22"/>
      <c r="D46" s="44"/>
      <c r="F46" s="4"/>
    </row>
    <row r="47" spans="2:6" ht="12.75" hidden="1">
      <c r="B47" s="22"/>
      <c r="C47" s="22"/>
      <c r="D47" s="44"/>
      <c r="F47" s="4"/>
    </row>
    <row r="48" spans="1:4" ht="12.75" hidden="1">
      <c r="A48" s="70"/>
      <c r="B48" s="22"/>
      <c r="C48" s="22"/>
      <c r="D48" s="19"/>
    </row>
    <row r="49" spans="1:11" ht="12.75" hidden="1">
      <c r="A49" s="71"/>
      <c r="B49" s="22"/>
      <c r="C49" s="22"/>
      <c r="D49" s="44"/>
      <c r="F49" s="4"/>
      <c r="J49" s="1"/>
      <c r="K49" s="1"/>
    </row>
    <row r="50" spans="1:11" ht="12.75" hidden="1">
      <c r="A50" s="72"/>
      <c r="B50" s="22"/>
      <c r="C50" s="22"/>
      <c r="D50" s="44"/>
      <c r="F50" s="4"/>
      <c r="J50" s="1"/>
      <c r="K50" s="1"/>
    </row>
    <row r="51" spans="1:11" ht="12.75" hidden="1">
      <c r="A51" s="42"/>
      <c r="B51" s="22"/>
      <c r="C51" s="22"/>
      <c r="D51" s="44"/>
      <c r="F51" s="4"/>
      <c r="J51" s="1"/>
      <c r="K51" s="1"/>
    </row>
    <row r="52" spans="1:11" ht="5.25" customHeight="1" hidden="1">
      <c r="A52" s="22"/>
      <c r="B52" s="22"/>
      <c r="C52" s="22"/>
      <c r="D52" s="22"/>
      <c r="J52" s="1"/>
      <c r="K52" s="1"/>
    </row>
    <row r="53" spans="4:11" ht="12.75" hidden="1">
      <c r="D53" s="57"/>
      <c r="J53" s="1"/>
      <c r="K53" s="1"/>
    </row>
    <row r="54" spans="6:11" ht="12.75" hidden="1">
      <c r="F54" s="1"/>
      <c r="G54" s="1"/>
      <c r="H54" s="1"/>
      <c r="I54" s="1"/>
      <c r="J54" s="1"/>
      <c r="K54" s="1"/>
    </row>
    <row r="55" spans="6:11" ht="12.75">
      <c r="F55" s="1"/>
      <c r="G55" s="1"/>
      <c r="H55" s="1"/>
      <c r="I55" s="1"/>
      <c r="J55" s="1"/>
      <c r="K55" s="1"/>
    </row>
    <row r="56" spans="6:11" ht="12.75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48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mergeCells count="8">
    <mergeCell ref="E2:I2"/>
    <mergeCell ref="A45:P45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2"/>
  <sheetViews>
    <sheetView zoomScale="75" zoomScaleNormal="75" workbookViewId="0" topLeftCell="A1">
      <pane xSplit="16" ySplit="2" topLeftCell="Q30" activePane="bottomRight" state="frozen"/>
      <selection pane="topLeft" activeCell="AE418" sqref="AE418"/>
      <selection pane="topRight" activeCell="AE418" sqref="AE418"/>
      <selection pane="bottomLeft" activeCell="AE418" sqref="AE418"/>
      <selection pane="bottomRight" activeCell="D50" sqref="D50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51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00390625" style="169" customWidth="1"/>
  </cols>
  <sheetData>
    <row r="1" spans="1:34" s="12" customFormat="1" ht="51.75" thickBot="1">
      <c r="A1" s="9" t="s">
        <v>194</v>
      </c>
      <c r="B1" s="10" t="s">
        <v>195</v>
      </c>
      <c r="C1" s="10" t="s">
        <v>285</v>
      </c>
      <c r="D1" s="11" t="s">
        <v>203</v>
      </c>
      <c r="E1" s="11" t="s">
        <v>214</v>
      </c>
      <c r="F1" s="34" t="s">
        <v>286</v>
      </c>
      <c r="G1" s="34"/>
      <c r="H1" s="34"/>
      <c r="I1" s="34"/>
      <c r="J1" s="34"/>
      <c r="K1" s="10"/>
      <c r="L1" s="10"/>
      <c r="M1" s="10"/>
      <c r="N1" s="10"/>
      <c r="O1" s="49"/>
      <c r="P1" s="30" t="s">
        <v>161</v>
      </c>
      <c r="Q1" s="40" t="s">
        <v>185</v>
      </c>
      <c r="R1" s="37" t="s">
        <v>185</v>
      </c>
      <c r="S1" s="27" t="s">
        <v>185</v>
      </c>
      <c r="T1" s="26" t="s">
        <v>185</v>
      </c>
      <c r="U1" s="27" t="s">
        <v>185</v>
      </c>
      <c r="V1" s="26" t="s">
        <v>185</v>
      </c>
      <c r="W1" s="27" t="s">
        <v>185</v>
      </c>
      <c r="X1" s="26" t="s">
        <v>185</v>
      </c>
      <c r="Y1" s="27" t="s">
        <v>185</v>
      </c>
      <c r="Z1" s="37" t="s">
        <v>185</v>
      </c>
      <c r="AA1" s="40" t="s">
        <v>185</v>
      </c>
      <c r="AB1" s="37" t="s">
        <v>185</v>
      </c>
      <c r="AC1" s="79" t="s">
        <v>185</v>
      </c>
      <c r="AD1" s="164"/>
      <c r="AE1" s="155" t="s">
        <v>425</v>
      </c>
      <c r="AF1" s="155" t="s">
        <v>426</v>
      </c>
      <c r="AG1" s="164" t="s">
        <v>427</v>
      </c>
      <c r="AH1" s="155" t="s">
        <v>281</v>
      </c>
    </row>
    <row r="2" spans="1:30" s="8" customFormat="1" ht="16.5" thickBot="1">
      <c r="A2" s="17"/>
      <c r="B2"/>
      <c r="C2"/>
      <c r="D2" t="s">
        <v>492</v>
      </c>
      <c r="E2"/>
      <c r="F2" s="33"/>
      <c r="G2" s="23"/>
      <c r="H2" s="23"/>
      <c r="I2" s="23"/>
      <c r="J2" s="23"/>
      <c r="K2" s="23"/>
      <c r="L2" s="23"/>
      <c r="M2" s="23"/>
      <c r="N2" s="23"/>
      <c r="O2" s="50"/>
      <c r="P2" s="14"/>
      <c r="Q2" s="36" t="s">
        <v>163</v>
      </c>
      <c r="R2" s="38" t="s">
        <v>164</v>
      </c>
      <c r="S2" s="29" t="s">
        <v>165</v>
      </c>
      <c r="T2" s="28" t="s">
        <v>166</v>
      </c>
      <c r="U2" s="29" t="s">
        <v>162</v>
      </c>
      <c r="V2" s="28" t="s">
        <v>167</v>
      </c>
      <c r="W2" s="29" t="s">
        <v>168</v>
      </c>
      <c r="X2" s="28" t="s">
        <v>169</v>
      </c>
      <c r="Y2" s="29" t="s">
        <v>170</v>
      </c>
      <c r="Z2" s="38" t="s">
        <v>171</v>
      </c>
      <c r="AA2" s="41" t="s">
        <v>172</v>
      </c>
      <c r="AB2" s="28" t="s">
        <v>173</v>
      </c>
      <c r="AC2" s="144" t="s">
        <v>174</v>
      </c>
      <c r="AD2" s="165"/>
    </row>
    <row r="3" spans="1:34" s="8" customFormat="1" ht="12.75">
      <c r="A3" s="60" t="s">
        <v>307</v>
      </c>
      <c r="B3" s="60" t="s">
        <v>308</v>
      </c>
      <c r="C3" s="60"/>
      <c r="D3" s="60" t="s">
        <v>493</v>
      </c>
      <c r="E3" s="60" t="s">
        <v>217</v>
      </c>
      <c r="F3" s="103" t="s">
        <v>307</v>
      </c>
      <c r="G3" s="103" t="s">
        <v>308</v>
      </c>
      <c r="H3" s="103" t="s">
        <v>284</v>
      </c>
      <c r="I3" s="103" t="s">
        <v>493</v>
      </c>
      <c r="J3" s="103" t="s">
        <v>217</v>
      </c>
      <c r="K3" s="25">
        <f aca="true" t="shared" si="0" ref="K3:K32">IF(A3=F3,0,"Fehler")</f>
        <v>0</v>
      </c>
      <c r="L3" s="25">
        <f aca="true" t="shared" si="1" ref="L3:L32">IF(B3=G3,0,"Fehler")</f>
        <v>0</v>
      </c>
      <c r="M3" s="25">
        <f aca="true" t="shared" si="2" ref="M3:M33">IF(D3=I3,0,"Fehler")</f>
        <v>0</v>
      </c>
      <c r="N3" s="25">
        <f aca="true" t="shared" si="3" ref="N3:N31">IF(E3=J3,0,"Fehler")</f>
        <v>0</v>
      </c>
      <c r="O3" s="60" t="s">
        <v>242</v>
      </c>
      <c r="P3" s="92">
        <v>55500</v>
      </c>
      <c r="Q3" s="142">
        <v>5082.27</v>
      </c>
      <c r="R3" s="142">
        <v>1380.07</v>
      </c>
      <c r="S3" s="142">
        <v>3105.14</v>
      </c>
      <c r="T3" s="142">
        <v>3117.17</v>
      </c>
      <c r="U3" s="142">
        <v>3117.17</v>
      </c>
      <c r="V3" s="142">
        <v>3117.17</v>
      </c>
      <c r="W3" s="142">
        <v>3117.17</v>
      </c>
      <c r="X3" s="142">
        <v>11909.96</v>
      </c>
      <c r="Y3" s="142">
        <v>4234.69</v>
      </c>
      <c r="Z3" s="142">
        <v>0</v>
      </c>
      <c r="AA3" s="142">
        <v>0</v>
      </c>
      <c r="AB3" s="142">
        <v>0</v>
      </c>
      <c r="AC3" s="39">
        <f aca="true" t="shared" si="4" ref="AC3:AC31">SUM(Q3:AB3)</f>
        <v>38180.81</v>
      </c>
      <c r="AD3" s="166"/>
      <c r="AE3" s="92"/>
      <c r="AF3" s="92"/>
      <c r="AH3" s="92">
        <f aca="true" t="shared" si="5" ref="AH3:AH31">IF(AG3&gt;0,AG3,AC3+AE3+AF3)</f>
        <v>38180.81</v>
      </c>
    </row>
    <row r="4" spans="1:34" s="8" customFormat="1" ht="12.75">
      <c r="A4" s="60" t="s">
        <v>307</v>
      </c>
      <c r="B4" s="60" t="s">
        <v>308</v>
      </c>
      <c r="C4" s="60"/>
      <c r="D4" s="60" t="s">
        <v>493</v>
      </c>
      <c r="E4" s="60" t="s">
        <v>219</v>
      </c>
      <c r="F4" s="103" t="s">
        <v>307</v>
      </c>
      <c r="G4" s="103" t="s">
        <v>308</v>
      </c>
      <c r="H4" s="103" t="s">
        <v>284</v>
      </c>
      <c r="I4" s="103" t="s">
        <v>493</v>
      </c>
      <c r="J4" s="103" t="s">
        <v>219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60" t="s">
        <v>244</v>
      </c>
      <c r="P4" s="92">
        <v>5500</v>
      </c>
      <c r="Q4" s="142">
        <v>441.32</v>
      </c>
      <c r="R4" s="142">
        <v>105.12</v>
      </c>
      <c r="S4" s="142">
        <v>263.05</v>
      </c>
      <c r="T4" s="142">
        <v>264.18</v>
      </c>
      <c r="U4" s="142">
        <v>264.18</v>
      </c>
      <c r="V4" s="142">
        <v>264.18</v>
      </c>
      <c r="W4" s="142">
        <v>264.18</v>
      </c>
      <c r="X4" s="142">
        <v>1016.04</v>
      </c>
      <c r="Y4" s="142">
        <v>359.7</v>
      </c>
      <c r="Z4" s="142">
        <v>0</v>
      </c>
      <c r="AA4" s="142">
        <v>0</v>
      </c>
      <c r="AB4" s="142">
        <v>0</v>
      </c>
      <c r="AC4" s="39">
        <f t="shared" si="4"/>
        <v>3241.95</v>
      </c>
      <c r="AD4" s="166"/>
      <c r="AE4" s="92"/>
      <c r="AF4" s="92"/>
      <c r="AH4" s="92">
        <f t="shared" si="5"/>
        <v>3241.95</v>
      </c>
    </row>
    <row r="5" spans="1:34" s="1" customFormat="1" ht="12.75">
      <c r="A5" s="60" t="s">
        <v>307</v>
      </c>
      <c r="B5" s="60" t="s">
        <v>308</v>
      </c>
      <c r="C5" s="60"/>
      <c r="D5" s="60" t="s">
        <v>493</v>
      </c>
      <c r="E5" s="60" t="s">
        <v>220</v>
      </c>
      <c r="F5" s="103" t="s">
        <v>307</v>
      </c>
      <c r="G5" s="103" t="s">
        <v>308</v>
      </c>
      <c r="H5" s="103" t="s">
        <v>284</v>
      </c>
      <c r="I5" s="103" t="s">
        <v>493</v>
      </c>
      <c r="J5" s="103" t="s">
        <v>220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60" t="s">
        <v>245</v>
      </c>
      <c r="P5" s="92">
        <v>13100</v>
      </c>
      <c r="Q5" s="142">
        <v>1038.88</v>
      </c>
      <c r="R5" s="142">
        <v>235.08</v>
      </c>
      <c r="S5" s="142">
        <v>610.49</v>
      </c>
      <c r="T5" s="142">
        <v>613.03</v>
      </c>
      <c r="U5" s="142">
        <v>613.03</v>
      </c>
      <c r="V5" s="142">
        <v>615.05</v>
      </c>
      <c r="W5" s="142">
        <v>615.05</v>
      </c>
      <c r="X5" s="142">
        <v>2397.96</v>
      </c>
      <c r="Y5" s="142">
        <v>841.86</v>
      </c>
      <c r="Z5" s="142">
        <v>0</v>
      </c>
      <c r="AA5" s="142">
        <v>0</v>
      </c>
      <c r="AB5" s="142">
        <v>0</v>
      </c>
      <c r="AC5" s="39">
        <f t="shared" si="4"/>
        <v>7580.43</v>
      </c>
      <c r="AD5" s="166"/>
      <c r="AE5" s="92"/>
      <c r="AF5" s="92"/>
      <c r="AH5" s="92">
        <f t="shared" si="5"/>
        <v>7580.43</v>
      </c>
    </row>
    <row r="6" spans="1:34" s="1" customFormat="1" ht="12.75">
      <c r="A6" s="60" t="s">
        <v>307</v>
      </c>
      <c r="B6" s="60" t="s">
        <v>308</v>
      </c>
      <c r="C6" s="60"/>
      <c r="D6" s="60" t="s">
        <v>493</v>
      </c>
      <c r="E6" s="60" t="s">
        <v>221</v>
      </c>
      <c r="F6" s="103" t="s">
        <v>307</v>
      </c>
      <c r="G6" s="103" t="s">
        <v>308</v>
      </c>
      <c r="H6" s="103" t="s">
        <v>284</v>
      </c>
      <c r="I6" s="103" t="s">
        <v>493</v>
      </c>
      <c r="J6" s="103" t="s">
        <v>221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60" t="s">
        <v>246</v>
      </c>
      <c r="P6" s="9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39">
        <f t="shared" si="4"/>
        <v>0</v>
      </c>
      <c r="AD6" s="166"/>
      <c r="AE6" s="92"/>
      <c r="AF6" s="92"/>
      <c r="AH6" s="92">
        <f t="shared" si="5"/>
        <v>0</v>
      </c>
    </row>
    <row r="7" spans="1:34" s="1" customFormat="1" ht="12.75">
      <c r="A7" s="60" t="s">
        <v>307</v>
      </c>
      <c r="B7" s="60" t="s">
        <v>308</v>
      </c>
      <c r="C7" s="60"/>
      <c r="D7" s="60" t="s">
        <v>494</v>
      </c>
      <c r="E7" s="60" t="s">
        <v>217</v>
      </c>
      <c r="F7" s="103" t="s">
        <v>307</v>
      </c>
      <c r="G7" s="103" t="s">
        <v>308</v>
      </c>
      <c r="H7" s="103" t="s">
        <v>284</v>
      </c>
      <c r="I7" s="103" t="s">
        <v>494</v>
      </c>
      <c r="J7" s="103" t="s">
        <v>217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60" t="s">
        <v>242</v>
      </c>
      <c r="P7" s="92">
        <v>5800</v>
      </c>
      <c r="Q7" s="142">
        <v>823.88</v>
      </c>
      <c r="R7" s="142">
        <v>2999.78</v>
      </c>
      <c r="S7" s="142">
        <v>1737.6</v>
      </c>
      <c r="T7" s="142">
        <v>1845.83</v>
      </c>
      <c r="U7" s="142">
        <v>1845.83</v>
      </c>
      <c r="V7" s="142">
        <v>1845.83</v>
      </c>
      <c r="W7" s="142">
        <v>1845.83</v>
      </c>
      <c r="X7" s="142">
        <v>-6922.18</v>
      </c>
      <c r="Y7" s="142">
        <v>753.09</v>
      </c>
      <c r="Z7" s="142">
        <v>0</v>
      </c>
      <c r="AA7" s="142">
        <v>0</v>
      </c>
      <c r="AB7" s="142">
        <v>0</v>
      </c>
      <c r="AC7" s="39">
        <f t="shared" si="4"/>
        <v>6775.49</v>
      </c>
      <c r="AD7" s="166"/>
      <c r="AE7" s="92"/>
      <c r="AF7" s="92"/>
      <c r="AH7" s="92">
        <f t="shared" si="5"/>
        <v>6775.49</v>
      </c>
    </row>
    <row r="8" spans="1:34" s="1" customFormat="1" ht="12.75">
      <c r="A8" s="60" t="s">
        <v>307</v>
      </c>
      <c r="B8" s="60" t="s">
        <v>308</v>
      </c>
      <c r="C8" s="60"/>
      <c r="D8" s="60" t="s">
        <v>494</v>
      </c>
      <c r="E8" s="60" t="s">
        <v>219</v>
      </c>
      <c r="F8" s="103" t="s">
        <v>307</v>
      </c>
      <c r="G8" s="103" t="s">
        <v>308</v>
      </c>
      <c r="H8" s="103" t="s">
        <v>284</v>
      </c>
      <c r="I8" s="103" t="s">
        <v>494</v>
      </c>
      <c r="J8" s="103" t="s">
        <v>219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60" t="s">
        <v>244</v>
      </c>
      <c r="P8" s="92">
        <v>1200</v>
      </c>
      <c r="Q8" s="142">
        <v>79.91</v>
      </c>
      <c r="R8" s="142">
        <v>247.22</v>
      </c>
      <c r="S8" s="142">
        <v>147.54</v>
      </c>
      <c r="T8" s="142">
        <v>157.6</v>
      </c>
      <c r="U8" s="142">
        <v>157.6</v>
      </c>
      <c r="V8" s="142">
        <v>157.6</v>
      </c>
      <c r="W8" s="142">
        <v>157.6</v>
      </c>
      <c r="X8" s="142">
        <v>-592.2</v>
      </c>
      <c r="Y8" s="142">
        <v>64.14</v>
      </c>
      <c r="Z8" s="142">
        <v>0</v>
      </c>
      <c r="AA8" s="142">
        <v>0</v>
      </c>
      <c r="AB8" s="142">
        <v>0</v>
      </c>
      <c r="AC8" s="39">
        <f t="shared" si="4"/>
        <v>577.0099999999999</v>
      </c>
      <c r="AD8" s="166"/>
      <c r="AE8" s="92"/>
      <c r="AF8" s="92"/>
      <c r="AH8" s="92">
        <f t="shared" si="5"/>
        <v>577.0099999999999</v>
      </c>
    </row>
    <row r="9" spans="1:34" s="8" customFormat="1" ht="12.75">
      <c r="A9" s="60" t="s">
        <v>307</v>
      </c>
      <c r="B9" s="60" t="s">
        <v>308</v>
      </c>
      <c r="C9" s="60"/>
      <c r="D9" s="60" t="s">
        <v>494</v>
      </c>
      <c r="E9" s="60" t="s">
        <v>220</v>
      </c>
      <c r="F9" s="103" t="s">
        <v>307</v>
      </c>
      <c r="G9" s="103" t="s">
        <v>308</v>
      </c>
      <c r="H9" s="103" t="s">
        <v>284</v>
      </c>
      <c r="I9" s="103" t="s">
        <v>494</v>
      </c>
      <c r="J9" s="103" t="s">
        <v>220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60" t="s">
        <v>245</v>
      </c>
      <c r="P9" s="92">
        <v>1000</v>
      </c>
      <c r="Q9" s="142">
        <v>190.25</v>
      </c>
      <c r="R9" s="142">
        <v>581.79</v>
      </c>
      <c r="S9" s="142">
        <v>349.24</v>
      </c>
      <c r="T9" s="142">
        <v>372.15</v>
      </c>
      <c r="U9" s="142">
        <v>372.15</v>
      </c>
      <c r="V9" s="142">
        <v>372.38</v>
      </c>
      <c r="W9" s="142">
        <v>372.38</v>
      </c>
      <c r="X9" s="142">
        <v>-1405.25</v>
      </c>
      <c r="Y9" s="142">
        <v>150.85</v>
      </c>
      <c r="Z9" s="142">
        <v>0</v>
      </c>
      <c r="AA9" s="142">
        <v>0</v>
      </c>
      <c r="AB9" s="142">
        <v>0</v>
      </c>
      <c r="AC9" s="39">
        <f t="shared" si="4"/>
        <v>1355.94</v>
      </c>
      <c r="AD9" s="166"/>
      <c r="AE9" s="92"/>
      <c r="AF9" s="92"/>
      <c r="AH9" s="92">
        <f t="shared" si="5"/>
        <v>1355.94</v>
      </c>
    </row>
    <row r="10" spans="1:34" s="8" customFormat="1" ht="12.75">
      <c r="A10" s="60" t="s">
        <v>307</v>
      </c>
      <c r="B10" s="60" t="s">
        <v>308</v>
      </c>
      <c r="C10" s="60"/>
      <c r="D10" s="60" t="s">
        <v>494</v>
      </c>
      <c r="E10" s="60" t="s">
        <v>221</v>
      </c>
      <c r="F10" s="103" t="s">
        <v>307</v>
      </c>
      <c r="G10" s="103" t="s">
        <v>308</v>
      </c>
      <c r="H10" s="103" t="s">
        <v>284</v>
      </c>
      <c r="I10" s="103" t="s">
        <v>494</v>
      </c>
      <c r="J10" s="103" t="s">
        <v>221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60" t="s">
        <v>246</v>
      </c>
      <c r="P10" s="9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39">
        <f t="shared" si="4"/>
        <v>0</v>
      </c>
      <c r="AD10" s="166"/>
      <c r="AE10" s="92"/>
      <c r="AF10" s="92"/>
      <c r="AH10" s="92">
        <f t="shared" si="5"/>
        <v>0</v>
      </c>
    </row>
    <row r="11" spans="1:34" s="1" customFormat="1" ht="12.75">
      <c r="A11" s="60" t="s">
        <v>307</v>
      </c>
      <c r="B11" s="60" t="s">
        <v>308</v>
      </c>
      <c r="C11" s="60"/>
      <c r="D11" s="60" t="s">
        <v>312</v>
      </c>
      <c r="E11" s="60" t="s">
        <v>217</v>
      </c>
      <c r="F11" s="103" t="s">
        <v>307</v>
      </c>
      <c r="G11" s="103" t="s">
        <v>308</v>
      </c>
      <c r="H11" s="103" t="s">
        <v>284</v>
      </c>
      <c r="I11" s="103" t="s">
        <v>312</v>
      </c>
      <c r="J11" s="103" t="s">
        <v>217</v>
      </c>
      <c r="K11" s="25">
        <f t="shared" si="0"/>
        <v>0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60" t="s">
        <v>242</v>
      </c>
      <c r="P11" s="92">
        <v>83300</v>
      </c>
      <c r="Q11" s="142">
        <v>7408.76</v>
      </c>
      <c r="R11" s="142">
        <v>6808.76</v>
      </c>
      <c r="S11" s="142">
        <v>7840.01</v>
      </c>
      <c r="T11" s="142">
        <v>8424.65</v>
      </c>
      <c r="U11" s="142">
        <v>6892.52</v>
      </c>
      <c r="V11" s="142">
        <v>6786.61</v>
      </c>
      <c r="W11" s="142">
        <v>6786.61</v>
      </c>
      <c r="X11" s="142">
        <v>6820.42</v>
      </c>
      <c r="Y11" s="142">
        <v>6820.42</v>
      </c>
      <c r="Z11" s="142">
        <v>0</v>
      </c>
      <c r="AA11" s="142">
        <v>0</v>
      </c>
      <c r="AB11" s="142">
        <v>0</v>
      </c>
      <c r="AC11" s="39">
        <f t="shared" si="4"/>
        <v>64588.759999999995</v>
      </c>
      <c r="AD11" s="166"/>
      <c r="AE11" s="92"/>
      <c r="AF11" s="92"/>
      <c r="AH11" s="92">
        <f t="shared" si="5"/>
        <v>64588.759999999995</v>
      </c>
    </row>
    <row r="12" spans="1:34" s="8" customFormat="1" ht="12.75">
      <c r="A12" s="60" t="s">
        <v>307</v>
      </c>
      <c r="B12" s="60" t="s">
        <v>308</v>
      </c>
      <c r="C12" s="60"/>
      <c r="D12" s="60" t="s">
        <v>312</v>
      </c>
      <c r="E12" s="60" t="s">
        <v>219</v>
      </c>
      <c r="F12" s="103" t="s">
        <v>307</v>
      </c>
      <c r="G12" s="103" t="s">
        <v>308</v>
      </c>
      <c r="H12" s="103" t="s">
        <v>284</v>
      </c>
      <c r="I12" s="103" t="s">
        <v>312</v>
      </c>
      <c r="J12" s="103" t="s">
        <v>219</v>
      </c>
      <c r="K12" s="25">
        <f t="shared" si="0"/>
        <v>0</v>
      </c>
      <c r="L12" s="25">
        <f t="shared" si="1"/>
        <v>0</v>
      </c>
      <c r="M12" s="25">
        <f t="shared" si="2"/>
        <v>0</v>
      </c>
      <c r="N12" s="25">
        <f t="shared" si="3"/>
        <v>0</v>
      </c>
      <c r="O12" s="60" t="s">
        <v>244</v>
      </c>
      <c r="P12" s="92">
        <v>8800</v>
      </c>
      <c r="Q12" s="142">
        <v>763.83</v>
      </c>
      <c r="R12" s="142">
        <v>714.94</v>
      </c>
      <c r="S12" s="142">
        <v>714.94</v>
      </c>
      <c r="T12" s="142">
        <v>714.94</v>
      </c>
      <c r="U12" s="142">
        <v>586.45</v>
      </c>
      <c r="V12" s="142">
        <v>586.45</v>
      </c>
      <c r="W12" s="142">
        <v>586.45</v>
      </c>
      <c r="X12" s="142">
        <v>589.22</v>
      </c>
      <c r="Y12" s="142">
        <v>589.22</v>
      </c>
      <c r="Z12" s="142">
        <v>0</v>
      </c>
      <c r="AA12" s="142">
        <v>0</v>
      </c>
      <c r="AB12" s="142">
        <v>0</v>
      </c>
      <c r="AC12" s="39">
        <f t="shared" si="4"/>
        <v>5846.4400000000005</v>
      </c>
      <c r="AD12" s="166"/>
      <c r="AE12" s="92"/>
      <c r="AF12" s="92"/>
      <c r="AH12" s="92">
        <f t="shared" si="5"/>
        <v>5846.4400000000005</v>
      </c>
    </row>
    <row r="13" spans="1:34" s="8" customFormat="1" ht="12.75">
      <c r="A13" s="60" t="s">
        <v>307</v>
      </c>
      <c r="B13" s="60" t="s">
        <v>308</v>
      </c>
      <c r="C13" s="60"/>
      <c r="D13" s="60" t="s">
        <v>312</v>
      </c>
      <c r="E13" s="60" t="s">
        <v>220</v>
      </c>
      <c r="F13" s="103" t="s">
        <v>307</v>
      </c>
      <c r="G13" s="103" t="s">
        <v>308</v>
      </c>
      <c r="H13" s="103" t="s">
        <v>284</v>
      </c>
      <c r="I13" s="103" t="s">
        <v>312</v>
      </c>
      <c r="J13" s="103" t="s">
        <v>220</v>
      </c>
      <c r="K13" s="25">
        <f t="shared" si="0"/>
        <v>0</v>
      </c>
      <c r="L13" s="25">
        <f t="shared" si="1"/>
        <v>0</v>
      </c>
      <c r="M13" s="25">
        <f t="shared" si="2"/>
        <v>0</v>
      </c>
      <c r="N13" s="25">
        <f t="shared" si="3"/>
        <v>0</v>
      </c>
      <c r="O13" s="60" t="s">
        <v>245</v>
      </c>
      <c r="P13" s="92">
        <v>21600</v>
      </c>
      <c r="Q13" s="142">
        <v>1469.73</v>
      </c>
      <c r="R13" s="142">
        <v>1365.8</v>
      </c>
      <c r="S13" s="142">
        <v>1594.99</v>
      </c>
      <c r="T13" s="142">
        <v>1723.78</v>
      </c>
      <c r="U13" s="142">
        <v>1377.27</v>
      </c>
      <c r="V13" s="142">
        <v>1379.74</v>
      </c>
      <c r="W13" s="142">
        <v>1379.74</v>
      </c>
      <c r="X13" s="142">
        <v>1386.93</v>
      </c>
      <c r="Y13" s="142">
        <v>1386.93</v>
      </c>
      <c r="Z13" s="142">
        <v>0</v>
      </c>
      <c r="AA13" s="142">
        <v>0</v>
      </c>
      <c r="AB13" s="142">
        <v>0</v>
      </c>
      <c r="AC13" s="39">
        <f t="shared" si="4"/>
        <v>13064.91</v>
      </c>
      <c r="AD13" s="166"/>
      <c r="AE13" s="92"/>
      <c r="AF13" s="92"/>
      <c r="AH13" s="92">
        <f t="shared" si="5"/>
        <v>13064.91</v>
      </c>
    </row>
    <row r="14" spans="1:34" s="1" customFormat="1" ht="12.75">
      <c r="A14" s="60" t="s">
        <v>307</v>
      </c>
      <c r="B14" s="60" t="s">
        <v>308</v>
      </c>
      <c r="C14" s="60"/>
      <c r="D14" s="60" t="s">
        <v>312</v>
      </c>
      <c r="E14" s="60" t="s">
        <v>221</v>
      </c>
      <c r="F14" s="103" t="s">
        <v>307</v>
      </c>
      <c r="G14" s="103" t="s">
        <v>308</v>
      </c>
      <c r="H14" s="103" t="s">
        <v>284</v>
      </c>
      <c r="I14" s="103" t="s">
        <v>312</v>
      </c>
      <c r="J14" s="103" t="s">
        <v>221</v>
      </c>
      <c r="K14" s="25">
        <f t="shared" si="0"/>
        <v>0</v>
      </c>
      <c r="L14" s="25">
        <f t="shared" si="1"/>
        <v>0</v>
      </c>
      <c r="M14" s="25">
        <f t="shared" si="2"/>
        <v>0</v>
      </c>
      <c r="N14" s="25">
        <f t="shared" si="3"/>
        <v>0</v>
      </c>
      <c r="O14" s="60" t="s">
        <v>246</v>
      </c>
      <c r="P14" s="9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39">
        <f t="shared" si="4"/>
        <v>0</v>
      </c>
      <c r="AD14" s="166"/>
      <c r="AE14" s="92"/>
      <c r="AF14" s="92"/>
      <c r="AH14" s="92">
        <f t="shared" si="5"/>
        <v>0</v>
      </c>
    </row>
    <row r="15" spans="1:34" s="8" customFormat="1" ht="12.75">
      <c r="A15" s="60" t="s">
        <v>307</v>
      </c>
      <c r="B15" s="60" t="s">
        <v>308</v>
      </c>
      <c r="C15" s="60"/>
      <c r="D15" s="60" t="s">
        <v>314</v>
      </c>
      <c r="E15" s="60" t="s">
        <v>217</v>
      </c>
      <c r="F15" s="103" t="s">
        <v>307</v>
      </c>
      <c r="G15" s="103" t="s">
        <v>308</v>
      </c>
      <c r="H15" s="103" t="s">
        <v>284</v>
      </c>
      <c r="I15" s="103" t="s">
        <v>314</v>
      </c>
      <c r="J15" s="103" t="s">
        <v>217</v>
      </c>
      <c r="K15" s="25">
        <f t="shared" si="0"/>
        <v>0</v>
      </c>
      <c r="L15" s="25">
        <f t="shared" si="1"/>
        <v>0</v>
      </c>
      <c r="M15" s="25">
        <f t="shared" si="2"/>
        <v>0</v>
      </c>
      <c r="N15" s="25">
        <f t="shared" si="3"/>
        <v>0</v>
      </c>
      <c r="O15" s="60" t="s">
        <v>242</v>
      </c>
      <c r="P15" s="92">
        <v>45400</v>
      </c>
      <c r="Q15" s="142">
        <v>5527.96</v>
      </c>
      <c r="R15" s="142">
        <v>4896.54</v>
      </c>
      <c r="S15" s="142">
        <v>4860.75</v>
      </c>
      <c r="T15" s="142">
        <v>5041.8</v>
      </c>
      <c r="U15" s="142">
        <v>5041.8</v>
      </c>
      <c r="V15" s="142">
        <v>5041.8</v>
      </c>
      <c r="W15" s="142">
        <v>5041.8</v>
      </c>
      <c r="X15" s="142">
        <v>3789.54</v>
      </c>
      <c r="Y15" s="142">
        <v>5197.83</v>
      </c>
      <c r="Z15" s="142">
        <v>0</v>
      </c>
      <c r="AA15" s="142">
        <v>0</v>
      </c>
      <c r="AB15" s="142">
        <v>0</v>
      </c>
      <c r="AC15" s="39">
        <f t="shared" si="4"/>
        <v>44439.82</v>
      </c>
      <c r="AD15" s="166"/>
      <c r="AE15" s="92"/>
      <c r="AF15" s="92"/>
      <c r="AH15" s="92">
        <f t="shared" si="5"/>
        <v>44439.82</v>
      </c>
    </row>
    <row r="16" spans="1:34" s="8" customFormat="1" ht="12.75">
      <c r="A16" s="60" t="s">
        <v>307</v>
      </c>
      <c r="B16" s="60" t="s">
        <v>308</v>
      </c>
      <c r="C16" s="60"/>
      <c r="D16" s="60" t="s">
        <v>314</v>
      </c>
      <c r="E16" s="60" t="s">
        <v>219</v>
      </c>
      <c r="F16" s="103" t="s">
        <v>307</v>
      </c>
      <c r="G16" s="103" t="s">
        <v>308</v>
      </c>
      <c r="H16" s="103" t="s">
        <v>284</v>
      </c>
      <c r="I16" s="103" t="s">
        <v>314</v>
      </c>
      <c r="J16" s="103" t="s">
        <v>219</v>
      </c>
      <c r="K16" s="25">
        <f t="shared" si="0"/>
        <v>0</v>
      </c>
      <c r="L16" s="25">
        <f t="shared" si="1"/>
        <v>0</v>
      </c>
      <c r="M16" s="25">
        <f t="shared" si="2"/>
        <v>0</v>
      </c>
      <c r="N16" s="25">
        <f t="shared" si="3"/>
        <v>0</v>
      </c>
      <c r="O16" s="60" t="s">
        <v>244</v>
      </c>
      <c r="P16" s="92">
        <v>3100</v>
      </c>
      <c r="Q16" s="142">
        <v>437.87</v>
      </c>
      <c r="R16" s="142">
        <v>382.92</v>
      </c>
      <c r="S16" s="142">
        <v>382.19</v>
      </c>
      <c r="T16" s="142">
        <v>396.42</v>
      </c>
      <c r="U16" s="142">
        <v>396.42</v>
      </c>
      <c r="V16" s="142">
        <v>396.42</v>
      </c>
      <c r="W16" s="142">
        <v>515.33</v>
      </c>
      <c r="X16" s="142">
        <v>297.54</v>
      </c>
      <c r="Y16" s="142">
        <v>423.54</v>
      </c>
      <c r="Z16" s="142">
        <v>0</v>
      </c>
      <c r="AA16" s="142">
        <v>0</v>
      </c>
      <c r="AB16" s="142">
        <v>0</v>
      </c>
      <c r="AC16" s="39">
        <f t="shared" si="4"/>
        <v>3628.65</v>
      </c>
      <c r="AD16" s="166"/>
      <c r="AE16" s="92"/>
      <c r="AF16" s="92"/>
      <c r="AH16" s="92">
        <f t="shared" si="5"/>
        <v>3628.65</v>
      </c>
    </row>
    <row r="17" spans="1:34" s="1" customFormat="1" ht="12.75">
      <c r="A17" s="60" t="s">
        <v>307</v>
      </c>
      <c r="B17" s="60" t="s">
        <v>308</v>
      </c>
      <c r="C17" s="60"/>
      <c r="D17" s="60" t="s">
        <v>314</v>
      </c>
      <c r="E17" s="60" t="s">
        <v>220</v>
      </c>
      <c r="F17" s="103" t="s">
        <v>307</v>
      </c>
      <c r="G17" s="103" t="s">
        <v>308</v>
      </c>
      <c r="H17" s="103" t="s">
        <v>284</v>
      </c>
      <c r="I17" s="103" t="s">
        <v>314</v>
      </c>
      <c r="J17" s="103" t="s">
        <v>220</v>
      </c>
      <c r="K17" s="25">
        <f t="shared" si="0"/>
        <v>0</v>
      </c>
      <c r="L17" s="25">
        <f t="shared" si="1"/>
        <v>0</v>
      </c>
      <c r="M17" s="25">
        <f t="shared" si="2"/>
        <v>0</v>
      </c>
      <c r="N17" s="25">
        <f t="shared" si="3"/>
        <v>0</v>
      </c>
      <c r="O17" s="60" t="s">
        <v>245</v>
      </c>
      <c r="P17" s="92">
        <v>9100</v>
      </c>
      <c r="Q17" s="142">
        <v>1134.44</v>
      </c>
      <c r="R17" s="142">
        <v>1003.69</v>
      </c>
      <c r="S17" s="142">
        <v>997.52</v>
      </c>
      <c r="T17" s="142">
        <v>1034.38</v>
      </c>
      <c r="U17" s="142">
        <v>1034.38</v>
      </c>
      <c r="V17" s="142">
        <v>1035.99</v>
      </c>
      <c r="W17" s="142">
        <v>1033.05</v>
      </c>
      <c r="X17" s="142">
        <v>776.42</v>
      </c>
      <c r="Y17" s="142">
        <v>1065.91</v>
      </c>
      <c r="Z17" s="142">
        <v>0</v>
      </c>
      <c r="AA17" s="142">
        <v>0</v>
      </c>
      <c r="AB17" s="142">
        <v>0</v>
      </c>
      <c r="AC17" s="39">
        <f t="shared" si="4"/>
        <v>9115.78</v>
      </c>
      <c r="AD17" s="166"/>
      <c r="AE17" s="92"/>
      <c r="AF17" s="92"/>
      <c r="AH17" s="92">
        <f t="shared" si="5"/>
        <v>9115.78</v>
      </c>
    </row>
    <row r="18" spans="1:34" s="1" customFormat="1" ht="12.75">
      <c r="A18" s="60" t="s">
        <v>307</v>
      </c>
      <c r="B18" s="60" t="s">
        <v>308</v>
      </c>
      <c r="C18" s="60"/>
      <c r="D18" s="60" t="s">
        <v>328</v>
      </c>
      <c r="E18" s="60" t="s">
        <v>217</v>
      </c>
      <c r="F18" s="103" t="s">
        <v>307</v>
      </c>
      <c r="G18" s="103" t="s">
        <v>308</v>
      </c>
      <c r="H18" s="103" t="s">
        <v>284</v>
      </c>
      <c r="I18" s="103" t="s">
        <v>328</v>
      </c>
      <c r="J18" s="103" t="s">
        <v>217</v>
      </c>
      <c r="K18" s="25">
        <f t="shared" si="0"/>
        <v>0</v>
      </c>
      <c r="L18" s="25">
        <f t="shared" si="1"/>
        <v>0</v>
      </c>
      <c r="M18" s="25">
        <f t="shared" si="2"/>
        <v>0</v>
      </c>
      <c r="N18" s="25">
        <f t="shared" si="3"/>
        <v>0</v>
      </c>
      <c r="O18" s="60" t="s">
        <v>242</v>
      </c>
      <c r="P18" s="92">
        <v>81200</v>
      </c>
      <c r="Q18" s="142">
        <v>7619</v>
      </c>
      <c r="R18" s="142">
        <v>7139</v>
      </c>
      <c r="S18" s="142">
        <v>7139</v>
      </c>
      <c r="T18" s="142">
        <v>7139</v>
      </c>
      <c r="U18" s="142">
        <v>7139</v>
      </c>
      <c r="V18" s="142">
        <v>-36175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39">
        <f t="shared" si="4"/>
        <v>0</v>
      </c>
      <c r="AD18" s="166"/>
      <c r="AE18" s="92"/>
      <c r="AF18" s="92"/>
      <c r="AH18" s="92">
        <f t="shared" si="5"/>
        <v>0</v>
      </c>
    </row>
    <row r="19" spans="1:34" s="8" customFormat="1" ht="12.75">
      <c r="A19" s="60" t="s">
        <v>307</v>
      </c>
      <c r="B19" s="60" t="s">
        <v>308</v>
      </c>
      <c r="C19" s="60"/>
      <c r="D19" s="60" t="s">
        <v>328</v>
      </c>
      <c r="E19" s="60" t="s">
        <v>219</v>
      </c>
      <c r="F19" s="103" t="s">
        <v>307</v>
      </c>
      <c r="G19" s="103" t="s">
        <v>308</v>
      </c>
      <c r="H19" s="103" t="s">
        <v>284</v>
      </c>
      <c r="I19" s="103" t="s">
        <v>328</v>
      </c>
      <c r="J19" s="103" t="s">
        <v>219</v>
      </c>
      <c r="K19" s="25">
        <f t="shared" si="0"/>
        <v>0</v>
      </c>
      <c r="L19" s="25">
        <f t="shared" si="1"/>
        <v>0</v>
      </c>
      <c r="M19" s="25">
        <f t="shared" si="2"/>
        <v>0</v>
      </c>
      <c r="N19" s="25">
        <f t="shared" si="3"/>
        <v>0</v>
      </c>
      <c r="O19" s="60" t="s">
        <v>244</v>
      </c>
      <c r="P19" s="92">
        <v>7600</v>
      </c>
      <c r="Q19" s="142">
        <v>639.38</v>
      </c>
      <c r="R19" s="142">
        <v>601.64</v>
      </c>
      <c r="S19" s="142">
        <v>601.64</v>
      </c>
      <c r="T19" s="142">
        <v>601.64</v>
      </c>
      <c r="U19" s="142">
        <v>601.64</v>
      </c>
      <c r="V19" s="142">
        <v>-3045.94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39">
        <f t="shared" si="4"/>
        <v>-4.547473508864641E-13</v>
      </c>
      <c r="AD19" s="166"/>
      <c r="AE19" s="92"/>
      <c r="AF19" s="92"/>
      <c r="AH19" s="92">
        <f t="shared" si="5"/>
        <v>-4.547473508864641E-13</v>
      </c>
    </row>
    <row r="20" spans="1:34" s="8" customFormat="1" ht="12.75">
      <c r="A20" s="60" t="s">
        <v>307</v>
      </c>
      <c r="B20" s="60" t="s">
        <v>308</v>
      </c>
      <c r="C20" s="60"/>
      <c r="D20" s="60" t="s">
        <v>328</v>
      </c>
      <c r="E20" s="60" t="s">
        <v>220</v>
      </c>
      <c r="F20" s="103" t="s">
        <v>307</v>
      </c>
      <c r="G20" s="103" t="s">
        <v>308</v>
      </c>
      <c r="H20" s="103" t="s">
        <v>284</v>
      </c>
      <c r="I20" s="103" t="s">
        <v>328</v>
      </c>
      <c r="J20" s="103" t="s">
        <v>220</v>
      </c>
      <c r="K20" s="25">
        <f t="shared" si="0"/>
        <v>0</v>
      </c>
      <c r="L20" s="25">
        <f t="shared" si="1"/>
        <v>0</v>
      </c>
      <c r="M20" s="25">
        <f t="shared" si="2"/>
        <v>0</v>
      </c>
      <c r="N20" s="25">
        <f t="shared" si="3"/>
        <v>0</v>
      </c>
      <c r="O20" s="60" t="s">
        <v>245</v>
      </c>
      <c r="P20" s="92">
        <v>18200</v>
      </c>
      <c r="Q20" s="142">
        <v>1552.38</v>
      </c>
      <c r="R20" s="142">
        <v>1473.87</v>
      </c>
      <c r="S20" s="142">
        <v>1473.87</v>
      </c>
      <c r="T20" s="142">
        <v>1473.87</v>
      </c>
      <c r="U20" s="142">
        <v>1473.87</v>
      </c>
      <c r="V20" s="142">
        <v>-7447.86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39">
        <f t="shared" si="4"/>
        <v>0</v>
      </c>
      <c r="AD20" s="166"/>
      <c r="AE20" s="92"/>
      <c r="AF20" s="92"/>
      <c r="AH20" s="92">
        <f t="shared" si="5"/>
        <v>0</v>
      </c>
    </row>
    <row r="21" spans="1:34" s="1" customFormat="1" ht="12.75">
      <c r="A21" s="60" t="s">
        <v>307</v>
      </c>
      <c r="B21" s="60" t="s">
        <v>308</v>
      </c>
      <c r="C21" s="60"/>
      <c r="D21" s="60" t="s">
        <v>569</v>
      </c>
      <c r="E21" s="60" t="s">
        <v>217</v>
      </c>
      <c r="F21" s="103" t="s">
        <v>307</v>
      </c>
      <c r="G21" s="103" t="s">
        <v>308</v>
      </c>
      <c r="H21" s="103" t="s">
        <v>284</v>
      </c>
      <c r="I21" s="103" t="s">
        <v>569</v>
      </c>
      <c r="J21" s="103" t="s">
        <v>217</v>
      </c>
      <c r="K21" s="25">
        <f aca="true" t="shared" si="6" ref="K21:L23">IF(A21=F21,0,"Fehler")</f>
        <v>0</v>
      </c>
      <c r="L21" s="25">
        <f t="shared" si="6"/>
        <v>0</v>
      </c>
      <c r="M21" s="25">
        <f aca="true" t="shared" si="7" ref="M21:N23">IF(D21=I21,0,"Fehler")</f>
        <v>0</v>
      </c>
      <c r="N21" s="25">
        <f t="shared" si="7"/>
        <v>0</v>
      </c>
      <c r="O21" s="60" t="s">
        <v>242</v>
      </c>
      <c r="P21" s="92"/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43314</v>
      </c>
      <c r="W21" s="142">
        <v>7139</v>
      </c>
      <c r="X21" s="142">
        <v>9515.65</v>
      </c>
      <c r="Y21" s="142">
        <v>9515.65</v>
      </c>
      <c r="Z21" s="142">
        <v>0</v>
      </c>
      <c r="AA21" s="142">
        <v>0</v>
      </c>
      <c r="AB21" s="142">
        <v>0</v>
      </c>
      <c r="AC21" s="39">
        <f>SUM(Q21:AB21)</f>
        <v>69484.3</v>
      </c>
      <c r="AD21" s="166"/>
      <c r="AE21" s="92"/>
      <c r="AF21" s="92"/>
      <c r="AH21" s="92">
        <f>IF(AG21&gt;0,AG21,AC21+AE21+AF21)</f>
        <v>69484.3</v>
      </c>
    </row>
    <row r="22" spans="1:34" s="8" customFormat="1" ht="12.75">
      <c r="A22" s="60" t="s">
        <v>307</v>
      </c>
      <c r="B22" s="60" t="s">
        <v>308</v>
      </c>
      <c r="C22" s="60"/>
      <c r="D22" s="60" t="s">
        <v>569</v>
      </c>
      <c r="E22" s="60" t="s">
        <v>219</v>
      </c>
      <c r="F22" s="103" t="s">
        <v>307</v>
      </c>
      <c r="G22" s="103" t="s">
        <v>308</v>
      </c>
      <c r="H22" s="103" t="s">
        <v>284</v>
      </c>
      <c r="I22" s="103" t="s">
        <v>569</v>
      </c>
      <c r="J22" s="103" t="s">
        <v>219</v>
      </c>
      <c r="K22" s="25">
        <f t="shared" si="6"/>
        <v>0</v>
      </c>
      <c r="L22" s="25">
        <f t="shared" si="6"/>
        <v>0</v>
      </c>
      <c r="M22" s="25">
        <f t="shared" si="7"/>
        <v>0</v>
      </c>
      <c r="N22" s="25">
        <f t="shared" si="7"/>
        <v>0</v>
      </c>
      <c r="O22" s="60" t="s">
        <v>244</v>
      </c>
      <c r="P22" s="92"/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3647.58</v>
      </c>
      <c r="W22" s="142">
        <v>601.64</v>
      </c>
      <c r="X22" s="142">
        <v>806.5</v>
      </c>
      <c r="Y22" s="142">
        <v>806.5</v>
      </c>
      <c r="Z22" s="142">
        <v>0</v>
      </c>
      <c r="AA22" s="142">
        <v>0</v>
      </c>
      <c r="AB22" s="142">
        <v>0</v>
      </c>
      <c r="AC22" s="39">
        <f>SUM(Q22:AB22)</f>
        <v>5862.22</v>
      </c>
      <c r="AD22" s="166"/>
      <c r="AE22" s="92"/>
      <c r="AF22" s="92"/>
      <c r="AH22" s="92">
        <f>IF(AG22&gt;0,AG22,AC22+AE22+AF22)</f>
        <v>5862.22</v>
      </c>
    </row>
    <row r="23" spans="1:34" s="8" customFormat="1" ht="12.75">
      <c r="A23" s="60" t="s">
        <v>307</v>
      </c>
      <c r="B23" s="60" t="s">
        <v>308</v>
      </c>
      <c r="C23" s="60"/>
      <c r="D23" s="60" t="s">
        <v>569</v>
      </c>
      <c r="E23" s="60" t="s">
        <v>220</v>
      </c>
      <c r="F23" s="103" t="s">
        <v>307</v>
      </c>
      <c r="G23" s="103" t="s">
        <v>308</v>
      </c>
      <c r="H23" s="103" t="s">
        <v>284</v>
      </c>
      <c r="I23" s="103" t="s">
        <v>569</v>
      </c>
      <c r="J23" s="103" t="s">
        <v>220</v>
      </c>
      <c r="K23" s="25">
        <f t="shared" si="6"/>
        <v>0</v>
      </c>
      <c r="L23" s="25">
        <f t="shared" si="6"/>
        <v>0</v>
      </c>
      <c r="M23" s="25">
        <f t="shared" si="7"/>
        <v>0</v>
      </c>
      <c r="N23" s="25">
        <f t="shared" si="7"/>
        <v>0</v>
      </c>
      <c r="O23" s="60" t="s">
        <v>245</v>
      </c>
      <c r="P23" s="92"/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2">
        <v>8921.73</v>
      </c>
      <c r="W23" s="142">
        <v>1473.87</v>
      </c>
      <c r="X23" s="142">
        <v>1961.74</v>
      </c>
      <c r="Y23" s="142">
        <v>1961.74</v>
      </c>
      <c r="Z23" s="142">
        <v>0</v>
      </c>
      <c r="AA23" s="142">
        <v>0</v>
      </c>
      <c r="AB23" s="142">
        <v>0</v>
      </c>
      <c r="AC23" s="39">
        <f>SUM(Q23:AB23)</f>
        <v>14319.079999999998</v>
      </c>
      <c r="AD23" s="166"/>
      <c r="AE23" s="92"/>
      <c r="AF23" s="92"/>
      <c r="AH23" s="92">
        <f>IF(AG23&gt;0,AG23,AC23+AE23+AF23)</f>
        <v>14319.079999999998</v>
      </c>
    </row>
    <row r="24" spans="1:34" s="1" customFormat="1" ht="12.75">
      <c r="A24" s="60" t="s">
        <v>307</v>
      </c>
      <c r="B24" s="60" t="s">
        <v>308</v>
      </c>
      <c r="C24" s="60"/>
      <c r="D24" s="60" t="s">
        <v>350</v>
      </c>
      <c r="E24" s="60" t="s">
        <v>215</v>
      </c>
      <c r="F24" s="103" t="s">
        <v>307</v>
      </c>
      <c r="G24" s="103" t="s">
        <v>308</v>
      </c>
      <c r="H24" s="103" t="s">
        <v>284</v>
      </c>
      <c r="I24" s="103" t="s">
        <v>350</v>
      </c>
      <c r="J24" s="103" t="s">
        <v>215</v>
      </c>
      <c r="K24" s="25">
        <f t="shared" si="0"/>
        <v>0</v>
      </c>
      <c r="L24" s="25">
        <f t="shared" si="1"/>
        <v>0</v>
      </c>
      <c r="M24" s="25">
        <f t="shared" si="2"/>
        <v>0</v>
      </c>
      <c r="N24" s="25">
        <f t="shared" si="3"/>
        <v>0</v>
      </c>
      <c r="O24" s="60" t="s">
        <v>241</v>
      </c>
      <c r="P24" s="92">
        <v>159600</v>
      </c>
      <c r="Q24" s="142">
        <v>9939.18</v>
      </c>
      <c r="R24" s="142">
        <v>9939.18</v>
      </c>
      <c r="S24" s="142">
        <v>9939.18</v>
      </c>
      <c r="T24" s="142">
        <v>12335.76</v>
      </c>
      <c r="U24" s="142">
        <v>12335.76</v>
      </c>
      <c r="V24" s="142">
        <v>12335.76</v>
      </c>
      <c r="W24" s="142">
        <v>14710.62</v>
      </c>
      <c r="X24" s="142">
        <v>13184.42</v>
      </c>
      <c r="Y24" s="142">
        <v>15301.44</v>
      </c>
      <c r="Z24" s="142">
        <v>13138.02</v>
      </c>
      <c r="AA24" s="142">
        <v>0</v>
      </c>
      <c r="AB24" s="142">
        <v>0</v>
      </c>
      <c r="AC24" s="39">
        <f t="shared" si="4"/>
        <v>123159.32</v>
      </c>
      <c r="AD24" s="166"/>
      <c r="AE24" s="92"/>
      <c r="AF24" s="92"/>
      <c r="AH24" s="92">
        <f t="shared" si="5"/>
        <v>123159.32</v>
      </c>
    </row>
    <row r="25" spans="1:34" s="8" customFormat="1" ht="12.75">
      <c r="A25" s="60" t="s">
        <v>307</v>
      </c>
      <c r="B25" s="60" t="s">
        <v>308</v>
      </c>
      <c r="C25" s="60"/>
      <c r="D25" s="60" t="s">
        <v>350</v>
      </c>
      <c r="E25" s="60" t="s">
        <v>216</v>
      </c>
      <c r="F25" s="103" t="s">
        <v>307</v>
      </c>
      <c r="G25" s="103" t="s">
        <v>308</v>
      </c>
      <c r="H25" s="103" t="s">
        <v>284</v>
      </c>
      <c r="I25" s="103" t="s">
        <v>350</v>
      </c>
      <c r="J25" s="103" t="s">
        <v>216</v>
      </c>
      <c r="K25" s="25">
        <f t="shared" si="0"/>
        <v>0</v>
      </c>
      <c r="L25" s="25">
        <f t="shared" si="1"/>
        <v>0</v>
      </c>
      <c r="M25" s="25">
        <f t="shared" si="2"/>
        <v>0</v>
      </c>
      <c r="N25" s="25">
        <f t="shared" si="3"/>
        <v>0</v>
      </c>
      <c r="O25" s="60" t="s">
        <v>176</v>
      </c>
      <c r="P25" s="92">
        <v>600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39">
        <f t="shared" si="4"/>
        <v>0</v>
      </c>
      <c r="AD25" s="166"/>
      <c r="AE25" s="92"/>
      <c r="AF25" s="92"/>
      <c r="AH25" s="92">
        <f t="shared" si="5"/>
        <v>0</v>
      </c>
    </row>
    <row r="26" spans="1:34" s="8" customFormat="1" ht="12.75">
      <c r="A26" s="60" t="s">
        <v>307</v>
      </c>
      <c r="B26" s="60" t="s">
        <v>308</v>
      </c>
      <c r="C26" s="60"/>
      <c r="D26" s="60" t="s">
        <v>350</v>
      </c>
      <c r="E26" s="60" t="s">
        <v>217</v>
      </c>
      <c r="F26" s="103" t="s">
        <v>307</v>
      </c>
      <c r="G26" s="103" t="s">
        <v>308</v>
      </c>
      <c r="H26" s="103" t="s">
        <v>284</v>
      </c>
      <c r="I26" s="103" t="s">
        <v>350</v>
      </c>
      <c r="J26" s="103" t="s">
        <v>217</v>
      </c>
      <c r="K26" s="25">
        <f t="shared" si="0"/>
        <v>0</v>
      </c>
      <c r="L26" s="25">
        <f t="shared" si="1"/>
        <v>0</v>
      </c>
      <c r="M26" s="25">
        <f t="shared" si="2"/>
        <v>0</v>
      </c>
      <c r="N26" s="25">
        <f t="shared" si="3"/>
        <v>0</v>
      </c>
      <c r="O26" s="60" t="s">
        <v>242</v>
      </c>
      <c r="P26" s="92">
        <v>1920200</v>
      </c>
      <c r="Q26" s="142">
        <v>167633.04</v>
      </c>
      <c r="R26" s="142">
        <v>153887.75</v>
      </c>
      <c r="S26" s="142">
        <v>151531.11</v>
      </c>
      <c r="T26" s="142">
        <v>155288.05</v>
      </c>
      <c r="U26" s="142">
        <v>157728.76</v>
      </c>
      <c r="V26" s="142">
        <v>160088.41</v>
      </c>
      <c r="W26" s="142">
        <v>158944.43</v>
      </c>
      <c r="X26" s="142">
        <v>156762.75</v>
      </c>
      <c r="Y26" s="142">
        <v>157554.72</v>
      </c>
      <c r="Z26" s="142">
        <v>0</v>
      </c>
      <c r="AA26" s="142">
        <v>0</v>
      </c>
      <c r="AB26" s="142">
        <v>0</v>
      </c>
      <c r="AC26" s="39">
        <f t="shared" si="4"/>
        <v>1419419.02</v>
      </c>
      <c r="AD26" s="166"/>
      <c r="AE26" s="92"/>
      <c r="AF26" s="92"/>
      <c r="AH26" s="92">
        <f t="shared" si="5"/>
        <v>1419419.02</v>
      </c>
    </row>
    <row r="27" spans="1:34" s="1" customFormat="1" ht="12.75">
      <c r="A27" s="60" t="s">
        <v>307</v>
      </c>
      <c r="B27" s="60" t="s">
        <v>308</v>
      </c>
      <c r="C27" s="60"/>
      <c r="D27" s="60" t="s">
        <v>350</v>
      </c>
      <c r="E27" s="60" t="s">
        <v>218</v>
      </c>
      <c r="F27" s="103" t="s">
        <v>307</v>
      </c>
      <c r="G27" s="103" t="s">
        <v>308</v>
      </c>
      <c r="H27" s="103" t="s">
        <v>284</v>
      </c>
      <c r="I27" s="103" t="s">
        <v>350</v>
      </c>
      <c r="J27" s="103" t="s">
        <v>218</v>
      </c>
      <c r="K27" s="25">
        <f t="shared" si="0"/>
        <v>0</v>
      </c>
      <c r="L27" s="25">
        <f t="shared" si="1"/>
        <v>0</v>
      </c>
      <c r="M27" s="25">
        <f t="shared" si="2"/>
        <v>0</v>
      </c>
      <c r="N27" s="25">
        <f t="shared" si="3"/>
        <v>0</v>
      </c>
      <c r="O27" s="60" t="s">
        <v>243</v>
      </c>
      <c r="P27" s="92">
        <v>61700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39">
        <f t="shared" si="4"/>
        <v>0</v>
      </c>
      <c r="AD27" s="166"/>
      <c r="AE27" s="92"/>
      <c r="AF27" s="92"/>
      <c r="AH27" s="92">
        <f t="shared" si="5"/>
        <v>0</v>
      </c>
    </row>
    <row r="28" spans="1:34" s="1" customFormat="1" ht="12.75">
      <c r="A28" s="60" t="s">
        <v>307</v>
      </c>
      <c r="B28" s="60" t="s">
        <v>308</v>
      </c>
      <c r="C28" s="60"/>
      <c r="D28" s="60" t="s">
        <v>350</v>
      </c>
      <c r="E28" s="60" t="s">
        <v>219</v>
      </c>
      <c r="F28" s="103" t="s">
        <v>307</v>
      </c>
      <c r="G28" s="103" t="s">
        <v>308</v>
      </c>
      <c r="H28" s="103" t="s">
        <v>284</v>
      </c>
      <c r="I28" s="103" t="s">
        <v>350</v>
      </c>
      <c r="J28" s="103" t="s">
        <v>219</v>
      </c>
      <c r="K28" s="25">
        <f t="shared" si="0"/>
        <v>0</v>
      </c>
      <c r="L28" s="25">
        <f t="shared" si="1"/>
        <v>0</v>
      </c>
      <c r="M28" s="25">
        <f t="shared" si="2"/>
        <v>0</v>
      </c>
      <c r="N28" s="25">
        <f t="shared" si="3"/>
        <v>0</v>
      </c>
      <c r="O28" s="60" t="s">
        <v>244</v>
      </c>
      <c r="P28" s="92">
        <v>158700</v>
      </c>
      <c r="Q28" s="142">
        <v>14487.09</v>
      </c>
      <c r="R28" s="142">
        <v>13123.75</v>
      </c>
      <c r="S28" s="142">
        <v>12816.05</v>
      </c>
      <c r="T28" s="142">
        <v>12957.62</v>
      </c>
      <c r="U28" s="142">
        <v>13210.16</v>
      </c>
      <c r="V28" s="142">
        <v>13469.1</v>
      </c>
      <c r="W28" s="142">
        <v>13485.36</v>
      </c>
      <c r="X28" s="142">
        <v>13532.99</v>
      </c>
      <c r="Y28" s="142">
        <v>13555.15</v>
      </c>
      <c r="Z28" s="142">
        <v>0</v>
      </c>
      <c r="AA28" s="142">
        <v>0</v>
      </c>
      <c r="AB28" s="142">
        <v>0</v>
      </c>
      <c r="AC28" s="39">
        <f t="shared" si="4"/>
        <v>120637.27</v>
      </c>
      <c r="AD28" s="166"/>
      <c r="AE28" s="92"/>
      <c r="AF28" s="92"/>
      <c r="AH28" s="92">
        <f t="shared" si="5"/>
        <v>120637.27</v>
      </c>
    </row>
    <row r="29" spans="1:34" s="8" customFormat="1" ht="12.75">
      <c r="A29" s="60" t="s">
        <v>307</v>
      </c>
      <c r="B29" s="60" t="s">
        <v>308</v>
      </c>
      <c r="C29" s="60"/>
      <c r="D29" s="60" t="s">
        <v>350</v>
      </c>
      <c r="E29" s="60" t="s">
        <v>220</v>
      </c>
      <c r="F29" s="103" t="s">
        <v>307</v>
      </c>
      <c r="G29" s="103" t="s">
        <v>308</v>
      </c>
      <c r="H29" s="103" t="s">
        <v>284</v>
      </c>
      <c r="I29" s="103" t="s">
        <v>350</v>
      </c>
      <c r="J29" s="103" t="s">
        <v>220</v>
      </c>
      <c r="K29" s="25">
        <f t="shared" si="0"/>
        <v>0</v>
      </c>
      <c r="L29" s="25">
        <f t="shared" si="1"/>
        <v>0</v>
      </c>
      <c r="M29" s="25">
        <f t="shared" si="2"/>
        <v>0</v>
      </c>
      <c r="N29" s="25">
        <f t="shared" si="3"/>
        <v>0</v>
      </c>
      <c r="O29" s="60" t="s">
        <v>245</v>
      </c>
      <c r="P29" s="92">
        <v>400100</v>
      </c>
      <c r="Q29" s="142">
        <v>32972.72</v>
      </c>
      <c r="R29" s="142">
        <v>31101.74</v>
      </c>
      <c r="S29" s="142">
        <v>30949.68</v>
      </c>
      <c r="T29" s="142">
        <v>31590.18</v>
      </c>
      <c r="U29" s="142">
        <v>32256.02</v>
      </c>
      <c r="V29" s="142">
        <v>32790</v>
      </c>
      <c r="W29" s="142">
        <v>32346.32</v>
      </c>
      <c r="X29" s="142">
        <v>31952.51</v>
      </c>
      <c r="Y29" s="142">
        <v>32096.45</v>
      </c>
      <c r="Z29" s="142">
        <v>0</v>
      </c>
      <c r="AA29" s="142">
        <v>0</v>
      </c>
      <c r="AB29" s="142">
        <v>0</v>
      </c>
      <c r="AC29" s="39">
        <f t="shared" si="4"/>
        <v>288055.62</v>
      </c>
      <c r="AD29" s="166"/>
      <c r="AE29" s="92"/>
      <c r="AF29" s="92"/>
      <c r="AH29" s="92">
        <f t="shared" si="5"/>
        <v>288055.62</v>
      </c>
    </row>
    <row r="30" spans="1:34" s="1" customFormat="1" ht="12.75">
      <c r="A30" s="60" t="s">
        <v>307</v>
      </c>
      <c r="B30" s="60" t="s">
        <v>308</v>
      </c>
      <c r="C30" s="60"/>
      <c r="D30" s="60" t="s">
        <v>350</v>
      </c>
      <c r="E30" s="60" t="s">
        <v>221</v>
      </c>
      <c r="F30" s="103" t="s">
        <v>307</v>
      </c>
      <c r="G30" s="103" t="s">
        <v>308</v>
      </c>
      <c r="H30" s="103" t="s">
        <v>284</v>
      </c>
      <c r="I30" s="103" t="s">
        <v>350</v>
      </c>
      <c r="J30" s="103" t="s">
        <v>221</v>
      </c>
      <c r="K30" s="25">
        <f t="shared" si="0"/>
        <v>0</v>
      </c>
      <c r="L30" s="25">
        <f t="shared" si="1"/>
        <v>0</v>
      </c>
      <c r="M30" s="25">
        <f t="shared" si="2"/>
        <v>0</v>
      </c>
      <c r="N30" s="25">
        <f t="shared" si="3"/>
        <v>0</v>
      </c>
      <c r="O30" s="60" t="s">
        <v>246</v>
      </c>
      <c r="P30" s="92">
        <v>10000</v>
      </c>
      <c r="Q30" s="142">
        <v>0</v>
      </c>
      <c r="R30" s="142">
        <v>0</v>
      </c>
      <c r="S30" s="142">
        <v>49.6</v>
      </c>
      <c r="T30" s="142">
        <v>0</v>
      </c>
      <c r="U30" s="142">
        <v>0</v>
      </c>
      <c r="V30" s="142">
        <v>84.15</v>
      </c>
      <c r="W30" s="142">
        <v>0</v>
      </c>
      <c r="X30" s="142">
        <v>90</v>
      </c>
      <c r="Y30" s="142">
        <v>0</v>
      </c>
      <c r="Z30" s="142">
        <v>0</v>
      </c>
      <c r="AA30" s="142">
        <v>0</v>
      </c>
      <c r="AB30" s="142">
        <v>0</v>
      </c>
      <c r="AC30" s="39">
        <f t="shared" si="4"/>
        <v>223.75</v>
      </c>
      <c r="AD30" s="166"/>
      <c r="AE30" s="92"/>
      <c r="AF30" s="92"/>
      <c r="AH30" s="92">
        <f t="shared" si="5"/>
        <v>223.75</v>
      </c>
    </row>
    <row r="31" spans="1:34" s="1" customFormat="1" ht="12.75">
      <c r="A31" s="60" t="s">
        <v>307</v>
      </c>
      <c r="B31" s="60" t="s">
        <v>308</v>
      </c>
      <c r="C31" s="60"/>
      <c r="D31" s="60" t="s">
        <v>355</v>
      </c>
      <c r="E31" s="60" t="s">
        <v>217</v>
      </c>
      <c r="F31" s="103" t="s">
        <v>307</v>
      </c>
      <c r="G31" s="103" t="s">
        <v>308</v>
      </c>
      <c r="H31" s="103" t="s">
        <v>284</v>
      </c>
      <c r="I31" s="103" t="s">
        <v>355</v>
      </c>
      <c r="J31" s="103" t="s">
        <v>217</v>
      </c>
      <c r="K31" s="25">
        <f t="shared" si="0"/>
        <v>0</v>
      </c>
      <c r="L31" s="25">
        <f t="shared" si="1"/>
        <v>0</v>
      </c>
      <c r="M31" s="25">
        <f t="shared" si="2"/>
        <v>0</v>
      </c>
      <c r="N31" s="25">
        <f t="shared" si="3"/>
        <v>0</v>
      </c>
      <c r="O31" s="60" t="s">
        <v>242</v>
      </c>
      <c r="P31" s="92">
        <v>12700</v>
      </c>
      <c r="Q31" s="142">
        <v>996.87</v>
      </c>
      <c r="R31" s="142">
        <v>969.69</v>
      </c>
      <c r="S31" s="142">
        <v>969.68</v>
      </c>
      <c r="T31" s="142">
        <v>969.68</v>
      </c>
      <c r="U31" s="142">
        <v>969.68</v>
      </c>
      <c r="V31" s="142">
        <v>969.68</v>
      </c>
      <c r="W31" s="142">
        <v>970.12</v>
      </c>
      <c r="X31" s="142">
        <v>971.65</v>
      </c>
      <c r="Y31" s="142">
        <v>995.47</v>
      </c>
      <c r="Z31" s="142">
        <v>0</v>
      </c>
      <c r="AA31" s="142">
        <v>0</v>
      </c>
      <c r="AB31" s="142">
        <v>0</v>
      </c>
      <c r="AC31" s="39">
        <f t="shared" si="4"/>
        <v>8782.519999999999</v>
      </c>
      <c r="AD31" s="166"/>
      <c r="AE31" s="92"/>
      <c r="AF31" s="92"/>
      <c r="AH31" s="92">
        <f t="shared" si="5"/>
        <v>8782.519999999999</v>
      </c>
    </row>
    <row r="32" spans="1:34" s="8" customFormat="1" ht="12.75">
      <c r="A32" s="60" t="s">
        <v>307</v>
      </c>
      <c r="B32" s="60" t="s">
        <v>308</v>
      </c>
      <c r="C32" s="60"/>
      <c r="D32" s="60" t="s">
        <v>355</v>
      </c>
      <c r="E32" s="60" t="s">
        <v>219</v>
      </c>
      <c r="F32" s="103" t="s">
        <v>307</v>
      </c>
      <c r="G32" s="103" t="s">
        <v>308</v>
      </c>
      <c r="H32" s="103" t="s">
        <v>284</v>
      </c>
      <c r="I32" s="103" t="s">
        <v>355</v>
      </c>
      <c r="J32" s="103" t="s">
        <v>219</v>
      </c>
      <c r="K32" s="25">
        <f t="shared" si="0"/>
        <v>0</v>
      </c>
      <c r="L32" s="25">
        <f t="shared" si="1"/>
        <v>0</v>
      </c>
      <c r="M32" s="25">
        <f t="shared" si="2"/>
        <v>0</v>
      </c>
      <c r="N32" s="25">
        <f aca="true" t="shared" si="8" ref="N32:N45">IF(E32=J32,0,"Fehler")</f>
        <v>0</v>
      </c>
      <c r="O32" s="60" t="s">
        <v>244</v>
      </c>
      <c r="P32" s="92">
        <v>400</v>
      </c>
      <c r="Q32" s="142">
        <v>36.58</v>
      </c>
      <c r="R32" s="142">
        <v>34.27</v>
      </c>
      <c r="S32" s="142">
        <v>34.27</v>
      </c>
      <c r="T32" s="142">
        <v>34.27</v>
      </c>
      <c r="U32" s="142">
        <v>34.27</v>
      </c>
      <c r="V32" s="142">
        <v>34.27</v>
      </c>
      <c r="W32" s="142">
        <v>34.27</v>
      </c>
      <c r="X32" s="142">
        <v>34.45</v>
      </c>
      <c r="Y32" s="142">
        <v>36.26</v>
      </c>
      <c r="Z32" s="142">
        <v>0</v>
      </c>
      <c r="AA32" s="142">
        <v>0</v>
      </c>
      <c r="AB32" s="142">
        <v>0</v>
      </c>
      <c r="AC32" s="39">
        <f aca="true" t="shared" si="9" ref="AC32:AC45">SUM(Q32:AB32)</f>
        <v>312.91</v>
      </c>
      <c r="AD32" s="166"/>
      <c r="AE32" s="92"/>
      <c r="AF32" s="92"/>
      <c r="AH32" s="92">
        <f aca="true" t="shared" si="10" ref="AH32:AH45">IF(AG32&gt;0,AG32,AC32+AE32+AF32)</f>
        <v>312.91</v>
      </c>
    </row>
    <row r="33" spans="1:34" s="1" customFormat="1" ht="12.75">
      <c r="A33" s="60" t="s">
        <v>307</v>
      </c>
      <c r="B33" s="60" t="s">
        <v>308</v>
      </c>
      <c r="C33" s="60"/>
      <c r="D33" s="60" t="s">
        <v>355</v>
      </c>
      <c r="E33" s="60" t="s">
        <v>220</v>
      </c>
      <c r="F33" s="103" t="s">
        <v>307</v>
      </c>
      <c r="G33" s="103" t="s">
        <v>308</v>
      </c>
      <c r="H33" s="103" t="s">
        <v>284</v>
      </c>
      <c r="I33" s="103" t="s">
        <v>355</v>
      </c>
      <c r="J33" s="103" t="s">
        <v>220</v>
      </c>
      <c r="K33" s="25">
        <f aca="true" t="shared" si="11" ref="K33:K45">IF(A33=F33,0,"Fehler")</f>
        <v>0</v>
      </c>
      <c r="L33" s="25">
        <f aca="true" t="shared" si="12" ref="L33:L45">IF(B33=G33,0,"Fehler")</f>
        <v>0</v>
      </c>
      <c r="M33" s="25">
        <f t="shared" si="2"/>
        <v>0</v>
      </c>
      <c r="N33" s="25">
        <f t="shared" si="8"/>
        <v>0</v>
      </c>
      <c r="O33" s="60" t="s">
        <v>245</v>
      </c>
      <c r="P33" s="92">
        <v>3800</v>
      </c>
      <c r="Q33" s="142">
        <v>254.09</v>
      </c>
      <c r="R33" s="142">
        <v>249.02</v>
      </c>
      <c r="S33" s="142">
        <v>249.01</v>
      </c>
      <c r="T33" s="142">
        <v>249.01</v>
      </c>
      <c r="U33" s="142">
        <v>249.01</v>
      </c>
      <c r="V33" s="142">
        <v>249.01</v>
      </c>
      <c r="W33" s="142">
        <v>249.01</v>
      </c>
      <c r="X33" s="142">
        <v>249.38</v>
      </c>
      <c r="Y33" s="142">
        <v>253.52</v>
      </c>
      <c r="Z33" s="142">
        <v>0</v>
      </c>
      <c r="AA33" s="142">
        <v>0</v>
      </c>
      <c r="AB33" s="142">
        <v>0</v>
      </c>
      <c r="AC33" s="39">
        <f t="shared" si="9"/>
        <v>2251.06</v>
      </c>
      <c r="AD33" s="166"/>
      <c r="AE33" s="92"/>
      <c r="AF33" s="92"/>
      <c r="AH33" s="92">
        <f t="shared" si="10"/>
        <v>2251.06</v>
      </c>
    </row>
    <row r="34" spans="1:34" s="8" customFormat="1" ht="12.75">
      <c r="A34" s="60" t="s">
        <v>307</v>
      </c>
      <c r="B34" s="60" t="s">
        <v>308</v>
      </c>
      <c r="C34" s="60"/>
      <c r="D34" s="60" t="s">
        <v>355</v>
      </c>
      <c r="E34" s="60" t="s">
        <v>221</v>
      </c>
      <c r="F34" s="103" t="s">
        <v>307</v>
      </c>
      <c r="G34" s="103" t="s">
        <v>308</v>
      </c>
      <c r="H34" s="103" t="s">
        <v>284</v>
      </c>
      <c r="I34" s="103" t="s">
        <v>355</v>
      </c>
      <c r="J34" s="103" t="s">
        <v>221</v>
      </c>
      <c r="K34" s="25">
        <f t="shared" si="11"/>
        <v>0</v>
      </c>
      <c r="L34" s="25">
        <f t="shared" si="12"/>
        <v>0</v>
      </c>
      <c r="M34" s="25">
        <f aca="true" t="shared" si="13" ref="M34:M45">IF(D34=I34,0,"Fehler")</f>
        <v>0</v>
      </c>
      <c r="N34" s="25">
        <f t="shared" si="8"/>
        <v>0</v>
      </c>
      <c r="O34" s="60" t="s">
        <v>246</v>
      </c>
      <c r="P34" s="92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39">
        <f t="shared" si="9"/>
        <v>0</v>
      </c>
      <c r="AD34" s="166"/>
      <c r="AE34" s="92"/>
      <c r="AF34" s="92"/>
      <c r="AH34" s="92">
        <f t="shared" si="10"/>
        <v>0</v>
      </c>
    </row>
    <row r="35" spans="1:34" s="8" customFormat="1" ht="12.75">
      <c r="A35" s="60" t="s">
        <v>307</v>
      </c>
      <c r="B35" s="60" t="s">
        <v>308</v>
      </c>
      <c r="C35" s="60"/>
      <c r="D35" s="60" t="s">
        <v>357</v>
      </c>
      <c r="E35" s="60" t="s">
        <v>217</v>
      </c>
      <c r="F35" s="103" t="s">
        <v>307</v>
      </c>
      <c r="G35" s="103" t="s">
        <v>308</v>
      </c>
      <c r="H35" s="103" t="s">
        <v>284</v>
      </c>
      <c r="I35" s="103" t="s">
        <v>357</v>
      </c>
      <c r="J35" s="103" t="s">
        <v>217</v>
      </c>
      <c r="K35" s="25">
        <f t="shared" si="11"/>
        <v>0</v>
      </c>
      <c r="L35" s="25">
        <f t="shared" si="12"/>
        <v>0</v>
      </c>
      <c r="M35" s="25">
        <f t="shared" si="13"/>
        <v>0</v>
      </c>
      <c r="N35" s="25">
        <f t="shared" si="8"/>
        <v>0</v>
      </c>
      <c r="O35" s="60" t="s">
        <v>242</v>
      </c>
      <c r="P35" s="92">
        <v>383400</v>
      </c>
      <c r="Q35" s="142">
        <v>31428.42</v>
      </c>
      <c r="R35" s="142">
        <v>28650.76</v>
      </c>
      <c r="S35" s="142">
        <v>27987.43</v>
      </c>
      <c r="T35" s="142">
        <v>27987.43</v>
      </c>
      <c r="U35" s="142">
        <v>27987.43</v>
      </c>
      <c r="V35" s="142">
        <v>29312.86</v>
      </c>
      <c r="W35" s="142">
        <v>29463.38</v>
      </c>
      <c r="X35" s="142">
        <v>29608.95</v>
      </c>
      <c r="Y35" s="142">
        <v>29608.95</v>
      </c>
      <c r="Z35" s="142">
        <v>0</v>
      </c>
      <c r="AA35" s="142">
        <v>0</v>
      </c>
      <c r="AB35" s="142">
        <v>0</v>
      </c>
      <c r="AC35" s="39">
        <f t="shared" si="9"/>
        <v>262035.61</v>
      </c>
      <c r="AD35" s="166"/>
      <c r="AE35" s="92"/>
      <c r="AF35" s="92"/>
      <c r="AH35" s="92">
        <f t="shared" si="10"/>
        <v>262035.61</v>
      </c>
    </row>
    <row r="36" spans="1:34" s="8" customFormat="1" ht="12.75">
      <c r="A36" s="60" t="s">
        <v>307</v>
      </c>
      <c r="B36" s="60" t="s">
        <v>308</v>
      </c>
      <c r="C36" s="60"/>
      <c r="D36" s="60" t="s">
        <v>357</v>
      </c>
      <c r="E36" s="60" t="s">
        <v>219</v>
      </c>
      <c r="F36" s="103" t="s">
        <v>307</v>
      </c>
      <c r="G36" s="103" t="s">
        <v>308</v>
      </c>
      <c r="H36" s="103" t="s">
        <v>284</v>
      </c>
      <c r="I36" s="103" t="s">
        <v>357</v>
      </c>
      <c r="J36" s="103" t="s">
        <v>219</v>
      </c>
      <c r="K36" s="25">
        <f t="shared" si="11"/>
        <v>0</v>
      </c>
      <c r="L36" s="25">
        <f t="shared" si="12"/>
        <v>0</v>
      </c>
      <c r="M36" s="25">
        <f t="shared" si="13"/>
        <v>0</v>
      </c>
      <c r="N36" s="25">
        <f t="shared" si="8"/>
        <v>0</v>
      </c>
      <c r="O36" s="60" t="s">
        <v>244</v>
      </c>
      <c r="P36" s="92">
        <v>33400</v>
      </c>
      <c r="Q36" s="142">
        <v>2720.17</v>
      </c>
      <c r="R36" s="142">
        <v>2494.13</v>
      </c>
      <c r="S36" s="142">
        <v>2442.07</v>
      </c>
      <c r="T36" s="142">
        <v>2452.32</v>
      </c>
      <c r="U36" s="142">
        <v>2444.85</v>
      </c>
      <c r="V36" s="142">
        <v>2560.39</v>
      </c>
      <c r="W36" s="142">
        <v>2572.22</v>
      </c>
      <c r="X36" s="142">
        <v>2584.42</v>
      </c>
      <c r="Y36" s="142">
        <v>2584.42</v>
      </c>
      <c r="Z36" s="142">
        <v>0</v>
      </c>
      <c r="AA36" s="142">
        <v>0</v>
      </c>
      <c r="AB36" s="142">
        <v>0</v>
      </c>
      <c r="AC36" s="39">
        <f t="shared" si="9"/>
        <v>22854.989999999998</v>
      </c>
      <c r="AD36" s="166"/>
      <c r="AE36" s="92"/>
      <c r="AF36" s="92"/>
      <c r="AH36" s="92">
        <f t="shared" si="10"/>
        <v>22854.989999999998</v>
      </c>
    </row>
    <row r="37" spans="1:34" s="1" customFormat="1" ht="12.75">
      <c r="A37" s="60" t="s">
        <v>307</v>
      </c>
      <c r="B37" s="60" t="s">
        <v>308</v>
      </c>
      <c r="C37" s="60"/>
      <c r="D37" s="60" t="s">
        <v>357</v>
      </c>
      <c r="E37" s="60" t="s">
        <v>220</v>
      </c>
      <c r="F37" s="103" t="s">
        <v>307</v>
      </c>
      <c r="G37" s="103" t="s">
        <v>308</v>
      </c>
      <c r="H37" s="103" t="s">
        <v>284</v>
      </c>
      <c r="I37" s="103" t="s">
        <v>357</v>
      </c>
      <c r="J37" s="103" t="s">
        <v>220</v>
      </c>
      <c r="K37" s="25">
        <f t="shared" si="11"/>
        <v>0</v>
      </c>
      <c r="L37" s="25">
        <f t="shared" si="12"/>
        <v>0</v>
      </c>
      <c r="M37" s="25">
        <f t="shared" si="13"/>
        <v>0</v>
      </c>
      <c r="N37" s="25">
        <f t="shared" si="8"/>
        <v>0</v>
      </c>
      <c r="O37" s="60" t="s">
        <v>245</v>
      </c>
      <c r="P37" s="92">
        <v>82500</v>
      </c>
      <c r="Q37" s="142">
        <v>6524.07</v>
      </c>
      <c r="R37" s="142">
        <v>5910.59</v>
      </c>
      <c r="S37" s="142">
        <v>5787.93</v>
      </c>
      <c r="T37" s="142">
        <v>5787.93</v>
      </c>
      <c r="U37" s="142">
        <v>5787.93</v>
      </c>
      <c r="V37" s="142">
        <v>6059.53</v>
      </c>
      <c r="W37" s="142">
        <v>6091.65</v>
      </c>
      <c r="X37" s="142">
        <v>6120.17</v>
      </c>
      <c r="Y37" s="142">
        <v>6121.81</v>
      </c>
      <c r="Z37" s="142">
        <v>0</v>
      </c>
      <c r="AA37" s="142">
        <v>0</v>
      </c>
      <c r="AB37" s="142">
        <v>0</v>
      </c>
      <c r="AC37" s="39">
        <f t="shared" si="9"/>
        <v>54191.61</v>
      </c>
      <c r="AD37" s="166"/>
      <c r="AE37" s="92"/>
      <c r="AF37" s="92"/>
      <c r="AH37" s="92">
        <f t="shared" si="10"/>
        <v>54191.61</v>
      </c>
    </row>
    <row r="38" spans="1:34" s="8" customFormat="1" ht="12.75">
      <c r="A38" s="60" t="s">
        <v>307</v>
      </c>
      <c r="B38" s="60" t="s">
        <v>308</v>
      </c>
      <c r="C38" s="60"/>
      <c r="D38" s="60" t="s">
        <v>357</v>
      </c>
      <c r="E38" s="60" t="s">
        <v>221</v>
      </c>
      <c r="F38" s="103" t="s">
        <v>307</v>
      </c>
      <c r="G38" s="103" t="s">
        <v>308</v>
      </c>
      <c r="H38" s="103" t="s">
        <v>284</v>
      </c>
      <c r="I38" s="103" t="s">
        <v>357</v>
      </c>
      <c r="J38" s="103" t="s">
        <v>221</v>
      </c>
      <c r="K38" s="25">
        <f t="shared" si="11"/>
        <v>0</v>
      </c>
      <c r="L38" s="25">
        <f t="shared" si="12"/>
        <v>0</v>
      </c>
      <c r="M38" s="25">
        <f t="shared" si="13"/>
        <v>0</v>
      </c>
      <c r="N38" s="25">
        <f t="shared" si="8"/>
        <v>0</v>
      </c>
      <c r="O38" s="60" t="s">
        <v>246</v>
      </c>
      <c r="P38" s="9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39">
        <f t="shared" si="9"/>
        <v>0</v>
      </c>
      <c r="AD38" s="166"/>
      <c r="AE38" s="92"/>
      <c r="AF38" s="92"/>
      <c r="AH38" s="92">
        <f t="shared" si="10"/>
        <v>0</v>
      </c>
    </row>
    <row r="39" spans="1:34" s="8" customFormat="1" ht="12.75">
      <c r="A39" s="60" t="s">
        <v>307</v>
      </c>
      <c r="B39" s="60" t="s">
        <v>308</v>
      </c>
      <c r="C39" s="60"/>
      <c r="D39" s="60" t="s">
        <v>358</v>
      </c>
      <c r="E39" s="60" t="s">
        <v>217</v>
      </c>
      <c r="F39" s="103" t="s">
        <v>307</v>
      </c>
      <c r="G39" s="103" t="s">
        <v>308</v>
      </c>
      <c r="H39" s="103" t="s">
        <v>284</v>
      </c>
      <c r="I39" s="103" t="s">
        <v>358</v>
      </c>
      <c r="J39" s="103" t="s">
        <v>217</v>
      </c>
      <c r="K39" s="25">
        <f t="shared" si="11"/>
        <v>0</v>
      </c>
      <c r="L39" s="25">
        <f t="shared" si="12"/>
        <v>0</v>
      </c>
      <c r="M39" s="25">
        <f t="shared" si="13"/>
        <v>0</v>
      </c>
      <c r="N39" s="25">
        <f t="shared" si="8"/>
        <v>0</v>
      </c>
      <c r="O39" s="60" t="s">
        <v>242</v>
      </c>
      <c r="P39" s="92">
        <v>121800</v>
      </c>
      <c r="Q39" s="142">
        <v>6798.94</v>
      </c>
      <c r="R39" s="142">
        <v>9014.09</v>
      </c>
      <c r="S39" s="142">
        <v>9784.12</v>
      </c>
      <c r="T39" s="142">
        <v>9153.76</v>
      </c>
      <c r="U39" s="142">
        <v>9153.76</v>
      </c>
      <c r="V39" s="142">
        <v>9952.54</v>
      </c>
      <c r="W39" s="142">
        <v>11029.89</v>
      </c>
      <c r="X39" s="142">
        <v>11085</v>
      </c>
      <c r="Y39" s="142">
        <v>11899.88</v>
      </c>
      <c r="Z39" s="142">
        <v>0</v>
      </c>
      <c r="AA39" s="142">
        <v>0</v>
      </c>
      <c r="AB39" s="142">
        <v>0</v>
      </c>
      <c r="AC39" s="39">
        <f t="shared" si="9"/>
        <v>87871.98000000001</v>
      </c>
      <c r="AD39" s="166"/>
      <c r="AE39" s="92"/>
      <c r="AF39" s="92"/>
      <c r="AH39" s="92">
        <f t="shared" si="10"/>
        <v>87871.98000000001</v>
      </c>
    </row>
    <row r="40" spans="1:34" s="8" customFormat="1" ht="12.75">
      <c r="A40" s="60" t="s">
        <v>307</v>
      </c>
      <c r="B40" s="60" t="s">
        <v>308</v>
      </c>
      <c r="C40" s="60"/>
      <c r="D40" s="60" t="s">
        <v>358</v>
      </c>
      <c r="E40" s="60" t="s">
        <v>219</v>
      </c>
      <c r="F40" s="103" t="s">
        <v>307</v>
      </c>
      <c r="G40" s="103" t="s">
        <v>308</v>
      </c>
      <c r="H40" s="103" t="s">
        <v>284</v>
      </c>
      <c r="I40" s="103" t="s">
        <v>358</v>
      </c>
      <c r="J40" s="103" t="s">
        <v>219</v>
      </c>
      <c r="K40" s="25">
        <f t="shared" si="11"/>
        <v>0</v>
      </c>
      <c r="L40" s="25">
        <f t="shared" si="12"/>
        <v>0</v>
      </c>
      <c r="M40" s="25">
        <f t="shared" si="13"/>
        <v>0</v>
      </c>
      <c r="N40" s="25">
        <f t="shared" si="8"/>
        <v>0</v>
      </c>
      <c r="O40" s="60" t="s">
        <v>244</v>
      </c>
      <c r="P40" s="92">
        <v>10000</v>
      </c>
      <c r="Q40" s="142">
        <v>682</v>
      </c>
      <c r="R40" s="142">
        <v>745.5</v>
      </c>
      <c r="S40" s="142">
        <v>809.48</v>
      </c>
      <c r="T40" s="142">
        <v>755.74</v>
      </c>
      <c r="U40" s="142">
        <v>851.13</v>
      </c>
      <c r="V40" s="142">
        <v>842.56</v>
      </c>
      <c r="W40" s="142">
        <v>936.52</v>
      </c>
      <c r="X40" s="142">
        <v>941.38</v>
      </c>
      <c r="Y40" s="142">
        <v>1010.78</v>
      </c>
      <c r="Z40" s="142">
        <v>0</v>
      </c>
      <c r="AA40" s="142">
        <v>0</v>
      </c>
      <c r="AB40" s="142">
        <v>0</v>
      </c>
      <c r="AC40" s="39">
        <f t="shared" si="9"/>
        <v>7575.09</v>
      </c>
      <c r="AD40" s="166"/>
      <c r="AE40" s="92"/>
      <c r="AF40" s="92"/>
      <c r="AH40" s="92">
        <f t="shared" si="10"/>
        <v>7575.09</v>
      </c>
    </row>
    <row r="41" spans="1:34" s="8" customFormat="1" ht="12.75">
      <c r="A41" s="60" t="s">
        <v>307</v>
      </c>
      <c r="B41" s="60" t="s">
        <v>308</v>
      </c>
      <c r="C41" s="60"/>
      <c r="D41" s="60" t="s">
        <v>358</v>
      </c>
      <c r="E41" s="60" t="s">
        <v>220</v>
      </c>
      <c r="F41" s="103" t="s">
        <v>307</v>
      </c>
      <c r="G41" s="103" t="s">
        <v>308</v>
      </c>
      <c r="H41" s="103" t="s">
        <v>284</v>
      </c>
      <c r="I41" s="103" t="s">
        <v>358</v>
      </c>
      <c r="J41" s="103" t="s">
        <v>220</v>
      </c>
      <c r="K41" s="25">
        <f t="shared" si="11"/>
        <v>0</v>
      </c>
      <c r="L41" s="25">
        <f t="shared" si="12"/>
        <v>0</v>
      </c>
      <c r="M41" s="25">
        <f t="shared" si="13"/>
        <v>0</v>
      </c>
      <c r="N41" s="25">
        <f t="shared" si="8"/>
        <v>0</v>
      </c>
      <c r="O41" s="60" t="s">
        <v>245</v>
      </c>
      <c r="P41" s="92">
        <v>23000</v>
      </c>
      <c r="Q41" s="142">
        <v>1371.74</v>
      </c>
      <c r="R41" s="142">
        <v>1833.57</v>
      </c>
      <c r="S41" s="142">
        <v>1990.47</v>
      </c>
      <c r="T41" s="142">
        <v>1862.3</v>
      </c>
      <c r="U41" s="142">
        <v>1862.3</v>
      </c>
      <c r="V41" s="142">
        <v>2023.66</v>
      </c>
      <c r="W41" s="142">
        <v>2242.24</v>
      </c>
      <c r="X41" s="142">
        <v>2253.9</v>
      </c>
      <c r="Y41" s="142">
        <v>2418.5</v>
      </c>
      <c r="Z41" s="142">
        <v>0</v>
      </c>
      <c r="AA41" s="142">
        <v>0</v>
      </c>
      <c r="AB41" s="142">
        <v>0</v>
      </c>
      <c r="AC41" s="39">
        <f t="shared" si="9"/>
        <v>17858.68</v>
      </c>
      <c r="AD41" s="166"/>
      <c r="AE41" s="92"/>
      <c r="AF41" s="92"/>
      <c r="AH41" s="92">
        <f t="shared" si="10"/>
        <v>17858.68</v>
      </c>
    </row>
    <row r="42" spans="1:34" s="1" customFormat="1" ht="12.75">
      <c r="A42" s="60" t="s">
        <v>307</v>
      </c>
      <c r="B42" s="60" t="s">
        <v>308</v>
      </c>
      <c r="C42" s="60"/>
      <c r="D42" s="60" t="s">
        <v>358</v>
      </c>
      <c r="E42" s="60" t="s">
        <v>221</v>
      </c>
      <c r="F42" s="103" t="s">
        <v>307</v>
      </c>
      <c r="G42" s="103" t="s">
        <v>308</v>
      </c>
      <c r="H42" s="103" t="s">
        <v>284</v>
      </c>
      <c r="I42" s="103" t="s">
        <v>358</v>
      </c>
      <c r="J42" s="103" t="s">
        <v>221</v>
      </c>
      <c r="K42" s="25">
        <f t="shared" si="11"/>
        <v>0</v>
      </c>
      <c r="L42" s="25">
        <f t="shared" si="12"/>
        <v>0</v>
      </c>
      <c r="M42" s="25">
        <f t="shared" si="13"/>
        <v>0</v>
      </c>
      <c r="N42" s="25">
        <f t="shared" si="8"/>
        <v>0</v>
      </c>
      <c r="O42" s="60" t="s">
        <v>246</v>
      </c>
      <c r="P42" s="9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39">
        <f t="shared" si="9"/>
        <v>0</v>
      </c>
      <c r="AD42" s="166"/>
      <c r="AE42" s="92"/>
      <c r="AF42" s="92"/>
      <c r="AH42" s="92">
        <f t="shared" si="10"/>
        <v>0</v>
      </c>
    </row>
    <row r="43" spans="1:34" s="1" customFormat="1" ht="12.75">
      <c r="A43" s="60" t="s">
        <v>307</v>
      </c>
      <c r="B43" s="60" t="s">
        <v>308</v>
      </c>
      <c r="C43" s="60"/>
      <c r="D43" s="60" t="s">
        <v>361</v>
      </c>
      <c r="E43" s="60" t="s">
        <v>217</v>
      </c>
      <c r="F43" s="103" t="s">
        <v>307</v>
      </c>
      <c r="G43" s="103" t="s">
        <v>308</v>
      </c>
      <c r="H43" s="103" t="s">
        <v>284</v>
      </c>
      <c r="I43" s="103" t="s">
        <v>361</v>
      </c>
      <c r="J43" s="103" t="s">
        <v>217</v>
      </c>
      <c r="K43" s="25">
        <f t="shared" si="11"/>
        <v>0</v>
      </c>
      <c r="L43" s="25">
        <f t="shared" si="12"/>
        <v>0</v>
      </c>
      <c r="M43" s="25">
        <f t="shared" si="13"/>
        <v>0</v>
      </c>
      <c r="N43" s="25">
        <f t="shared" si="8"/>
        <v>0</v>
      </c>
      <c r="O43" s="60" t="s">
        <v>242</v>
      </c>
      <c r="P43" s="92">
        <v>33800</v>
      </c>
      <c r="Q43" s="142">
        <v>2886.99</v>
      </c>
      <c r="R43" s="142">
        <v>2646.99</v>
      </c>
      <c r="S43" s="142">
        <v>2646.99</v>
      </c>
      <c r="T43" s="142">
        <v>2646.99</v>
      </c>
      <c r="U43" s="142">
        <v>2646.99</v>
      </c>
      <c r="V43" s="142">
        <v>2646.99</v>
      </c>
      <c r="W43" s="142">
        <v>2646.99</v>
      </c>
      <c r="X43" s="142">
        <v>319.23</v>
      </c>
      <c r="Y43" s="142">
        <v>319.23</v>
      </c>
      <c r="Z43" s="142">
        <v>0</v>
      </c>
      <c r="AA43" s="142">
        <v>0</v>
      </c>
      <c r="AB43" s="142">
        <v>0</v>
      </c>
      <c r="AC43" s="39">
        <f t="shared" si="9"/>
        <v>19407.39</v>
      </c>
      <c r="AD43" s="166"/>
      <c r="AE43" s="92"/>
      <c r="AF43" s="92"/>
      <c r="AH43" s="92">
        <f t="shared" si="10"/>
        <v>19407.39</v>
      </c>
    </row>
    <row r="44" spans="1:34" s="1" customFormat="1" ht="12.75">
      <c r="A44" s="60" t="s">
        <v>307</v>
      </c>
      <c r="B44" s="60" t="s">
        <v>308</v>
      </c>
      <c r="C44" s="60"/>
      <c r="D44" s="60" t="s">
        <v>361</v>
      </c>
      <c r="E44" s="60" t="s">
        <v>219</v>
      </c>
      <c r="F44" s="103" t="s">
        <v>307</v>
      </c>
      <c r="G44" s="103" t="s">
        <v>308</v>
      </c>
      <c r="H44" s="103" t="s">
        <v>284</v>
      </c>
      <c r="I44" s="103" t="s">
        <v>361</v>
      </c>
      <c r="J44" s="103" t="s">
        <v>219</v>
      </c>
      <c r="K44" s="25">
        <f t="shared" si="11"/>
        <v>0</v>
      </c>
      <c r="L44" s="25">
        <f t="shared" si="12"/>
        <v>0</v>
      </c>
      <c r="M44" s="25">
        <f t="shared" si="13"/>
        <v>0</v>
      </c>
      <c r="N44" s="25">
        <f t="shared" si="8"/>
        <v>0</v>
      </c>
      <c r="O44" s="60" t="s">
        <v>244</v>
      </c>
      <c r="P44" s="92">
        <v>2300</v>
      </c>
      <c r="Q44" s="142">
        <v>247.42</v>
      </c>
      <c r="R44" s="142">
        <v>225.09</v>
      </c>
      <c r="S44" s="142">
        <v>225.09</v>
      </c>
      <c r="T44" s="142">
        <v>225.09</v>
      </c>
      <c r="U44" s="142">
        <v>225.09</v>
      </c>
      <c r="V44" s="142">
        <v>225.09</v>
      </c>
      <c r="W44" s="142">
        <v>228.57</v>
      </c>
      <c r="X44" s="142">
        <v>27.56</v>
      </c>
      <c r="Y44" s="142">
        <v>27.56</v>
      </c>
      <c r="Z44" s="142">
        <v>0</v>
      </c>
      <c r="AA44" s="142">
        <v>0</v>
      </c>
      <c r="AB44" s="142">
        <v>0</v>
      </c>
      <c r="AC44" s="39">
        <f t="shared" si="9"/>
        <v>1656.5599999999997</v>
      </c>
      <c r="AD44" s="166"/>
      <c r="AE44" s="92"/>
      <c r="AF44" s="92"/>
      <c r="AH44" s="92">
        <f t="shared" si="10"/>
        <v>1656.5599999999997</v>
      </c>
    </row>
    <row r="45" spans="1:34" s="8" customFormat="1" ht="12.75">
      <c r="A45" s="60" t="s">
        <v>307</v>
      </c>
      <c r="B45" s="60" t="s">
        <v>308</v>
      </c>
      <c r="C45" s="60"/>
      <c r="D45" s="60" t="s">
        <v>361</v>
      </c>
      <c r="E45" s="60" t="s">
        <v>220</v>
      </c>
      <c r="F45" s="103" t="s">
        <v>307</v>
      </c>
      <c r="G45" s="103" t="s">
        <v>308</v>
      </c>
      <c r="H45" s="103" t="s">
        <v>284</v>
      </c>
      <c r="I45" s="103" t="s">
        <v>361</v>
      </c>
      <c r="J45" s="103" t="s">
        <v>220</v>
      </c>
      <c r="K45" s="25">
        <f t="shared" si="11"/>
        <v>0</v>
      </c>
      <c r="L45" s="25">
        <f t="shared" si="12"/>
        <v>0</v>
      </c>
      <c r="M45" s="25">
        <f t="shared" si="13"/>
        <v>0</v>
      </c>
      <c r="N45" s="25">
        <f t="shared" si="8"/>
        <v>0</v>
      </c>
      <c r="O45" s="60" t="s">
        <v>245</v>
      </c>
      <c r="P45" s="92">
        <v>6200</v>
      </c>
      <c r="Q45" s="142">
        <v>598.11</v>
      </c>
      <c r="R45" s="142">
        <v>547.68</v>
      </c>
      <c r="S45" s="142">
        <v>547.68</v>
      </c>
      <c r="T45" s="142">
        <v>547.68</v>
      </c>
      <c r="U45" s="142">
        <v>547.68</v>
      </c>
      <c r="V45" s="142">
        <v>547.68</v>
      </c>
      <c r="W45" s="142">
        <v>548.65</v>
      </c>
      <c r="X45" s="142">
        <v>66.05</v>
      </c>
      <c r="Y45" s="142">
        <v>66.05</v>
      </c>
      <c r="Z45" s="142">
        <v>0</v>
      </c>
      <c r="AA45" s="142">
        <v>0</v>
      </c>
      <c r="AB45" s="142">
        <v>0</v>
      </c>
      <c r="AC45" s="39">
        <f t="shared" si="9"/>
        <v>4017.2599999999998</v>
      </c>
      <c r="AD45" s="166"/>
      <c r="AE45" s="92"/>
      <c r="AF45" s="92"/>
      <c r="AH45" s="92">
        <f t="shared" si="10"/>
        <v>4017.2599999999998</v>
      </c>
    </row>
    <row r="46" spans="1:30" s="1" customFormat="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25"/>
      <c r="L46" s="25"/>
      <c r="M46" s="25"/>
      <c r="N46" s="25"/>
      <c r="O46" s="60"/>
      <c r="P46" s="92"/>
      <c r="Q46" s="61"/>
      <c r="R46" s="61"/>
      <c r="S46" s="61"/>
      <c r="T46" s="91"/>
      <c r="U46" s="91"/>
      <c r="V46" s="91"/>
      <c r="W46" s="58"/>
      <c r="X46" s="91"/>
      <c r="Y46" s="91"/>
      <c r="Z46" s="91"/>
      <c r="AA46" s="91"/>
      <c r="AB46" s="91"/>
      <c r="AC46" s="39"/>
      <c r="AD46" s="166"/>
    </row>
    <row r="47" spans="6:30" ht="12.75">
      <c r="F47" s="101"/>
      <c r="G47" s="20"/>
      <c r="H47" s="20"/>
      <c r="I47" s="20"/>
      <c r="J47" s="20"/>
      <c r="K47" s="4">
        <f>SUM(K3:K46)</f>
        <v>0</v>
      </c>
      <c r="L47" s="4">
        <f>SUM(L3:L46)</f>
        <v>0</v>
      </c>
      <c r="M47" s="4">
        <f>SUM(M3:M46)</f>
        <v>0</v>
      </c>
      <c r="N47" s="4">
        <f>SUM(N3:N46)</f>
        <v>0</v>
      </c>
      <c r="P47" s="77">
        <f>SUM(P3:P45)</f>
        <v>3784600</v>
      </c>
      <c r="Q47" s="77">
        <f>SUM(Q3:Q45)</f>
        <v>313787.2899999999</v>
      </c>
      <c r="R47" s="77">
        <f>SUM(R3:R45)</f>
        <v>291310.02</v>
      </c>
      <c r="S47" s="77">
        <f>SUM(S3:S45)</f>
        <v>290577.80999999994</v>
      </c>
      <c r="T47" s="77">
        <f>SUM(T3:T45)</f>
        <v>297764.25</v>
      </c>
      <c r="U47" s="77">
        <f>SUM(U3:U45)</f>
        <v>299204.13</v>
      </c>
      <c r="V47" s="77">
        <f>SUM(V3:V45)</f>
        <v>305005.41</v>
      </c>
      <c r="W47" s="77">
        <f>SUM(W3:W45)</f>
        <v>307429.94</v>
      </c>
      <c r="X47" s="77">
        <f>SUM(X3:X45)</f>
        <v>302133.1</v>
      </c>
      <c r="Y47" s="77">
        <f>SUM(Y3:Y45)</f>
        <v>308022.26</v>
      </c>
      <c r="Z47" s="77">
        <f>SUM(Z3:Z45)</f>
        <v>13138.02</v>
      </c>
      <c r="AA47" s="77">
        <f>SUM(AA3:AA45)</f>
        <v>0</v>
      </c>
      <c r="AB47" s="77">
        <f>SUM(AB3:AB45)</f>
        <v>0</v>
      </c>
      <c r="AC47" s="77">
        <f>SUM(AC3:AC45)</f>
        <v>2728372.23</v>
      </c>
      <c r="AD47" s="167"/>
    </row>
    <row r="49" spans="15:30" ht="12.75"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168"/>
    </row>
    <row r="50" spans="15:30" ht="12.75"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168"/>
    </row>
    <row r="54" spans="6:29" ht="12.75">
      <c r="F54" s="182"/>
      <c r="G54" s="181"/>
      <c r="H54" s="6"/>
      <c r="I54" s="6"/>
      <c r="J54" s="6"/>
      <c r="K54" s="6"/>
      <c r="L54" s="6"/>
      <c r="M54" s="6"/>
      <c r="N54" s="6"/>
      <c r="O54" s="6"/>
      <c r="S54" s="6"/>
      <c r="T54" s="6"/>
      <c r="U54" s="6"/>
      <c r="V54" s="6"/>
      <c r="W54" s="6"/>
      <c r="X54" s="6"/>
      <c r="Y54" s="6"/>
      <c r="AB54" s="6"/>
      <c r="AC54" s="6"/>
    </row>
    <row r="55" spans="6:29" ht="12.75">
      <c r="F55" s="1"/>
      <c r="G55" s="181"/>
      <c r="H55" s="6"/>
      <c r="I55" s="6"/>
      <c r="J55" s="6"/>
      <c r="K55" s="6"/>
      <c r="L55" s="6"/>
      <c r="M55" s="6"/>
      <c r="N55" s="6"/>
      <c r="O55" s="6"/>
      <c r="S55" s="6"/>
      <c r="T55" s="6"/>
      <c r="U55" s="6"/>
      <c r="V55" s="6"/>
      <c r="W55" s="6"/>
      <c r="X55" s="6"/>
      <c r="Y55" s="6"/>
      <c r="AB55" s="6"/>
      <c r="AC55" s="6"/>
    </row>
    <row r="56" spans="6:29" ht="12.75">
      <c r="F56" s="1"/>
      <c r="G56" s="181"/>
      <c r="H56" s="6"/>
      <c r="I56" s="6"/>
      <c r="J56" s="6"/>
      <c r="K56" s="6"/>
      <c r="L56" s="6"/>
      <c r="M56" s="6"/>
      <c r="N56" s="6"/>
      <c r="O56" s="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6:29" ht="12.75">
      <c r="F57" s="1"/>
      <c r="G57" s="181"/>
      <c r="H57" s="6"/>
      <c r="I57" s="6"/>
      <c r="J57" s="6"/>
      <c r="K57" s="6"/>
      <c r="L57" s="6"/>
      <c r="M57" s="6"/>
      <c r="N57" s="6"/>
      <c r="O57" s="6"/>
      <c r="S57" s="6"/>
      <c r="T57" s="6"/>
      <c r="U57" s="6"/>
      <c r="V57" s="6"/>
      <c r="W57" s="6"/>
      <c r="X57" s="6"/>
      <c r="Y57" s="6"/>
      <c r="AB57" s="6"/>
      <c r="AC57" s="6"/>
    </row>
    <row r="58" spans="6:29" ht="12.75">
      <c r="F58" s="182"/>
      <c r="G58" s="181"/>
      <c r="H58" s="6"/>
      <c r="I58" s="6"/>
      <c r="J58" s="6"/>
      <c r="K58" s="6"/>
      <c r="L58" s="6"/>
      <c r="M58" s="6"/>
      <c r="N58" s="6"/>
      <c r="O58" s="6"/>
      <c r="S58" s="6"/>
      <c r="T58" s="6"/>
      <c r="U58" s="6"/>
      <c r="V58" s="6"/>
      <c r="W58" s="6"/>
      <c r="X58" s="6"/>
      <c r="Y58" s="6"/>
      <c r="AB58" s="6"/>
      <c r="AC58" s="6"/>
    </row>
    <row r="59" spans="6:29" ht="12.75">
      <c r="F59" s="1"/>
      <c r="G59" s="181"/>
      <c r="H59" s="6"/>
      <c r="I59" s="6"/>
      <c r="J59" s="6"/>
      <c r="K59" s="6"/>
      <c r="L59" s="6"/>
      <c r="M59" s="6"/>
      <c r="N59" s="6"/>
      <c r="O59" s="6"/>
      <c r="S59" s="6"/>
      <c r="T59" s="6"/>
      <c r="U59" s="6"/>
      <c r="V59" s="6"/>
      <c r="W59" s="6"/>
      <c r="X59" s="6"/>
      <c r="Y59" s="6"/>
      <c r="AB59" s="6"/>
      <c r="AC59" s="6"/>
    </row>
    <row r="60" spans="6:29" ht="12.75">
      <c r="F60" s="1"/>
      <c r="G60" s="181"/>
      <c r="H60" s="6"/>
      <c r="I60" s="6"/>
      <c r="J60" s="6"/>
      <c r="K60" s="6"/>
      <c r="L60" s="6"/>
      <c r="M60" s="6"/>
      <c r="N60" s="6"/>
      <c r="O60" s="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6:29" ht="12.75">
      <c r="F61" s="1"/>
      <c r="G61" s="181"/>
      <c r="H61" s="6"/>
      <c r="I61" s="6"/>
      <c r="J61" s="6"/>
      <c r="K61" s="6"/>
      <c r="L61" s="6"/>
      <c r="M61" s="6"/>
      <c r="N61" s="6"/>
      <c r="O61" s="6"/>
      <c r="S61" s="6"/>
      <c r="T61" s="6"/>
      <c r="U61" s="6"/>
      <c r="V61" s="6"/>
      <c r="W61" s="6"/>
      <c r="X61" s="6"/>
      <c r="Y61" s="6"/>
      <c r="AB61" s="6"/>
      <c r="AC61" s="6"/>
    </row>
    <row r="62" spans="6:29" ht="12.75">
      <c r="F62" s="182"/>
      <c r="G62" s="181"/>
      <c r="H62" s="6"/>
      <c r="I62" s="6"/>
      <c r="J62" s="6"/>
      <c r="K62" s="6"/>
      <c r="L62" s="6"/>
      <c r="M62" s="6"/>
      <c r="N62" s="6"/>
      <c r="O62" s="6"/>
      <c r="S62" s="6"/>
      <c r="T62" s="6"/>
      <c r="U62" s="6"/>
      <c r="V62" s="6"/>
      <c r="W62" s="6"/>
      <c r="X62" s="6"/>
      <c r="Y62" s="6"/>
      <c r="AB62" s="6"/>
      <c r="AC62" s="6"/>
    </row>
    <row r="63" spans="6:29" ht="12.75">
      <c r="F63" s="1"/>
      <c r="G63" s="181"/>
      <c r="H63" s="6"/>
      <c r="I63" s="6"/>
      <c r="J63" s="6"/>
      <c r="K63" s="6"/>
      <c r="L63" s="6"/>
      <c r="M63" s="6"/>
      <c r="N63" s="6"/>
      <c r="O63" s="6"/>
      <c r="S63" s="6"/>
      <c r="T63" s="6"/>
      <c r="U63" s="6"/>
      <c r="V63" s="6"/>
      <c r="W63" s="6"/>
      <c r="X63" s="6"/>
      <c r="Y63" s="6"/>
      <c r="AB63" s="6"/>
      <c r="AC63" s="6"/>
    </row>
    <row r="64" spans="6:29" ht="12.75">
      <c r="F64" s="1"/>
      <c r="G64" s="181"/>
      <c r="H64" s="6"/>
      <c r="I64" s="6"/>
      <c r="J64" s="6"/>
      <c r="K64" s="6"/>
      <c r="L64" s="6"/>
      <c r="M64" s="6"/>
      <c r="N64" s="6"/>
      <c r="O64" s="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6:29" ht="12.75">
      <c r="F65" s="1"/>
      <c r="G65" s="181"/>
      <c r="H65" s="6"/>
      <c r="I65" s="6"/>
      <c r="J65" s="6"/>
      <c r="K65" s="6"/>
      <c r="L65" s="6"/>
      <c r="M65" s="6"/>
      <c r="N65" s="6"/>
      <c r="O65" s="6"/>
      <c r="S65" s="6"/>
      <c r="T65" s="6"/>
      <c r="U65" s="6"/>
      <c r="V65" s="6"/>
      <c r="W65" s="6"/>
      <c r="X65" s="6"/>
      <c r="Y65" s="6"/>
      <c r="AB65" s="6"/>
      <c r="AC65" s="6"/>
    </row>
    <row r="66" spans="6:29" ht="12.75">
      <c r="F66" s="182"/>
      <c r="G66" s="181"/>
      <c r="H66" s="6"/>
      <c r="I66" s="6"/>
      <c r="J66" s="6"/>
      <c r="K66" s="6"/>
      <c r="L66" s="6"/>
      <c r="M66" s="6"/>
      <c r="N66" s="6"/>
      <c r="O66" s="6"/>
      <c r="S66" s="6"/>
      <c r="T66" s="6"/>
      <c r="U66" s="6"/>
      <c r="V66" s="6"/>
      <c r="W66" s="6"/>
      <c r="X66" s="6"/>
      <c r="Y66" s="6"/>
      <c r="AB66" s="6"/>
      <c r="AC66" s="6"/>
    </row>
    <row r="67" spans="6:29" ht="12.75">
      <c r="F67" s="1"/>
      <c r="G67" s="181"/>
      <c r="H67" s="6"/>
      <c r="I67" s="6"/>
      <c r="J67" s="6"/>
      <c r="K67" s="6"/>
      <c r="L67" s="6"/>
      <c r="M67" s="6"/>
      <c r="N67" s="6"/>
      <c r="O67" s="6"/>
      <c r="S67" s="6"/>
      <c r="T67" s="6"/>
      <c r="U67" s="6"/>
      <c r="V67" s="6"/>
      <c r="W67" s="6"/>
      <c r="X67" s="6"/>
      <c r="Y67" s="6"/>
      <c r="AB67" s="6"/>
      <c r="AC67" s="6"/>
    </row>
    <row r="68" spans="6:29" ht="12.75">
      <c r="F68" s="1"/>
      <c r="G68" s="181"/>
      <c r="H68" s="6"/>
      <c r="I68" s="6"/>
      <c r="J68" s="6"/>
      <c r="K68" s="6"/>
      <c r="L68" s="6"/>
      <c r="M68" s="6"/>
      <c r="N68" s="6"/>
      <c r="O68" s="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6:29" ht="12.75">
      <c r="F69" s="1"/>
      <c r="G69" s="181"/>
      <c r="H69" s="6"/>
      <c r="I69" s="6"/>
      <c r="J69" s="6"/>
      <c r="K69" s="6"/>
      <c r="L69" s="6"/>
      <c r="M69" s="6"/>
      <c r="N69" s="6"/>
      <c r="O69" s="6"/>
      <c r="S69" s="6"/>
      <c r="T69" s="6"/>
      <c r="U69" s="6"/>
      <c r="V69" s="6"/>
      <c r="W69" s="6"/>
      <c r="X69" s="6"/>
      <c r="Y69" s="6"/>
      <c r="AB69" s="6"/>
      <c r="AC69" s="6"/>
    </row>
    <row r="70" spans="6:29" ht="12.75">
      <c r="F70" s="182"/>
      <c r="G70" s="181"/>
      <c r="H70" s="6"/>
      <c r="I70" s="6"/>
      <c r="J70" s="6"/>
      <c r="K70" s="6"/>
      <c r="L70" s="6"/>
      <c r="M70" s="6"/>
      <c r="N70" s="6"/>
      <c r="O70" s="6"/>
      <c r="S70" s="6"/>
      <c r="T70" s="6"/>
      <c r="U70" s="6"/>
      <c r="V70" s="6"/>
      <c r="W70" s="6"/>
      <c r="X70" s="6"/>
      <c r="Y70" s="6"/>
      <c r="AB70" s="6"/>
      <c r="AC70" s="6"/>
    </row>
    <row r="71" spans="6:29" ht="12.75">
      <c r="F71" s="1"/>
      <c r="G71" s="181"/>
      <c r="H71" s="6"/>
      <c r="I71" s="6"/>
      <c r="J71" s="6"/>
      <c r="K71" s="6"/>
      <c r="L71" s="6"/>
      <c r="M71" s="6"/>
      <c r="N71" s="6"/>
      <c r="O71" s="6"/>
      <c r="S71" s="6"/>
      <c r="T71" s="6"/>
      <c r="U71" s="6"/>
      <c r="V71" s="6"/>
      <c r="W71" s="6"/>
      <c r="X71" s="6"/>
      <c r="Y71" s="6"/>
      <c r="AB71" s="6"/>
      <c r="AC71" s="6"/>
    </row>
    <row r="72" spans="6:29" ht="12.75">
      <c r="F72" s="1"/>
      <c r="G72" s="181"/>
      <c r="H72" s="6"/>
      <c r="I72" s="6"/>
      <c r="J72" s="6"/>
      <c r="K72" s="6"/>
      <c r="L72" s="6"/>
      <c r="M72" s="6"/>
      <c r="N72" s="6"/>
      <c r="O72" s="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</sheetData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="90" zoomScaleNormal="90" workbookViewId="0" topLeftCell="B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36750300</v>
      </c>
      <c r="D1" s="145"/>
      <c r="E1" s="14"/>
      <c r="F1" s="180" t="s">
        <v>159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47900</v>
      </c>
      <c r="C5" s="149">
        <v>-1382.59</v>
      </c>
      <c r="D5" s="150">
        <v>0</v>
      </c>
      <c r="E5" s="150">
        <v>1627.34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/>
      <c r="M5" s="150"/>
      <c r="N5" s="151"/>
      <c r="O5" s="148"/>
      <c r="P5" s="172">
        <v>32000</v>
      </c>
      <c r="R5" s="99"/>
    </row>
    <row r="6" spans="1:18" s="32" customFormat="1" ht="12.75">
      <c r="A6" s="152" t="s">
        <v>211</v>
      </c>
      <c r="B6" s="153">
        <v>47900</v>
      </c>
      <c r="C6" s="157">
        <v>-1382.59</v>
      </c>
      <c r="D6" s="158">
        <v>0</v>
      </c>
      <c r="E6" s="158">
        <v>1627.34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/>
      <c r="M6" s="158"/>
      <c r="N6" s="159"/>
      <c r="O6" s="174"/>
      <c r="P6" s="173">
        <v>32000</v>
      </c>
      <c r="R6" s="99"/>
    </row>
    <row r="7" spans="1:18" s="32" customFormat="1" ht="12.75">
      <c r="A7" s="152" t="s">
        <v>212</v>
      </c>
      <c r="B7" s="153">
        <v>0</v>
      </c>
      <c r="C7" s="157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/>
      <c r="M7" s="158"/>
      <c r="N7" s="159"/>
      <c r="O7" s="153"/>
      <c r="P7" s="173">
        <v>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2"/>
      <c r="O9" s="114"/>
      <c r="P9" s="99"/>
    </row>
    <row r="10" spans="1:16" s="32" customFormat="1" ht="13.5" customHeight="1" thickBot="1">
      <c r="A10" s="111">
        <v>2009</v>
      </c>
      <c r="B10" s="98"/>
      <c r="C10" s="10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13"/>
      <c r="O10" s="115"/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47900</v>
      </c>
      <c r="C14" s="129">
        <v>3853.62</v>
      </c>
      <c r="D14" s="124">
        <v>3544.36</v>
      </c>
      <c r="E14" s="124">
        <v>3419.76</v>
      </c>
      <c r="F14" s="124">
        <v>3419.76</v>
      </c>
      <c r="G14" s="124">
        <v>3419.76</v>
      </c>
      <c r="H14" s="124">
        <v>3753.76</v>
      </c>
      <c r="I14" s="124">
        <v>3424.21</v>
      </c>
      <c r="J14" s="124">
        <v>412.84</v>
      </c>
      <c r="K14" s="124">
        <v>412.84</v>
      </c>
      <c r="L14" s="124"/>
      <c r="M14" s="124"/>
      <c r="N14" s="125"/>
      <c r="O14" s="126"/>
      <c r="P14" s="172">
        <v>27000</v>
      </c>
    </row>
    <row r="15" spans="1:16" s="132" customFormat="1" ht="12.75">
      <c r="A15" s="134" t="s">
        <v>259</v>
      </c>
      <c r="B15" s="135">
        <v>42300</v>
      </c>
      <c r="C15" s="136">
        <v>3732.52</v>
      </c>
      <c r="D15" s="136">
        <v>3419.76</v>
      </c>
      <c r="E15" s="136">
        <v>3419.76</v>
      </c>
      <c r="F15" s="136">
        <v>3419.76</v>
      </c>
      <c r="G15" s="136">
        <v>3419.76</v>
      </c>
      <c r="H15" s="136">
        <v>3419.76</v>
      </c>
      <c r="I15" s="136">
        <v>3424.21</v>
      </c>
      <c r="J15" s="136">
        <v>412.84</v>
      </c>
      <c r="K15" s="136">
        <v>412.84</v>
      </c>
      <c r="L15" s="136"/>
      <c r="M15" s="136"/>
      <c r="N15" s="154"/>
      <c r="O15" s="175"/>
      <c r="P15" s="173">
        <v>27000</v>
      </c>
    </row>
    <row r="16" spans="1:16" s="132" customFormat="1" ht="12.75">
      <c r="A16" s="134" t="s">
        <v>260</v>
      </c>
      <c r="B16" s="135">
        <v>1800</v>
      </c>
      <c r="C16" s="136">
        <v>90</v>
      </c>
      <c r="D16" s="136">
        <v>0</v>
      </c>
      <c r="E16" s="136">
        <v>0</v>
      </c>
      <c r="F16" s="136">
        <v>0</v>
      </c>
      <c r="G16" s="136">
        <v>0</v>
      </c>
      <c r="H16" s="136">
        <v>184</v>
      </c>
      <c r="I16" s="136">
        <v>0</v>
      </c>
      <c r="J16" s="136">
        <v>0</v>
      </c>
      <c r="K16" s="136">
        <v>0</v>
      </c>
      <c r="L16" s="136"/>
      <c r="M16" s="136"/>
      <c r="N16" s="154"/>
      <c r="O16" s="135"/>
      <c r="P16" s="173">
        <v>0</v>
      </c>
    </row>
    <row r="17" spans="1:16" s="132" customFormat="1" ht="12.75">
      <c r="A17" s="134" t="s">
        <v>261</v>
      </c>
      <c r="B17" s="135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/>
      <c r="M17" s="136"/>
      <c r="N17" s="154"/>
      <c r="O17" s="135"/>
      <c r="P17" s="173">
        <v>0</v>
      </c>
    </row>
    <row r="18" spans="1:16" s="132" customFormat="1" ht="12.75">
      <c r="A18" s="134" t="s">
        <v>262</v>
      </c>
      <c r="B18" s="135">
        <v>3800</v>
      </c>
      <c r="C18" s="136">
        <v>31.1</v>
      </c>
      <c r="D18" s="137">
        <v>124.6</v>
      </c>
      <c r="E18" s="137">
        <v>0</v>
      </c>
      <c r="F18" s="137">
        <v>0</v>
      </c>
      <c r="G18" s="137">
        <v>0</v>
      </c>
      <c r="H18" s="137">
        <v>150</v>
      </c>
      <c r="I18" s="137">
        <v>0</v>
      </c>
      <c r="J18" s="137">
        <v>0</v>
      </c>
      <c r="K18" s="137">
        <v>0</v>
      </c>
      <c r="L18" s="137"/>
      <c r="M18" s="137"/>
      <c r="N18" s="138"/>
      <c r="O18" s="135"/>
      <c r="P18" s="173">
        <v>0</v>
      </c>
    </row>
    <row r="19" spans="1:16" s="132" customFormat="1" ht="12.75">
      <c r="A19" s="134" t="s">
        <v>451</v>
      </c>
      <c r="B19" s="135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0</v>
      </c>
    </row>
    <row r="20" spans="1:16" s="132" customFormat="1" ht="12.75">
      <c r="A20" s="134" t="s">
        <v>264</v>
      </c>
      <c r="B20" s="135">
        <v>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/>
      <c r="C22" s="10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2"/>
      <c r="O22" s="114"/>
    </row>
    <row r="23" spans="1:15" s="32" customFormat="1" ht="13.5" thickBot="1">
      <c r="A23" s="111">
        <v>2009</v>
      </c>
      <c r="B23" s="98"/>
      <c r="C23" s="10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13"/>
      <c r="O23" s="115"/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-1382.59</v>
      </c>
      <c r="C26" s="67">
        <v>-1382.59</v>
      </c>
      <c r="D26" s="67">
        <v>244.75</v>
      </c>
      <c r="E26" s="67">
        <v>244.75</v>
      </c>
      <c r="F26" s="67">
        <v>244.75</v>
      </c>
      <c r="G26" s="67">
        <v>244.75</v>
      </c>
      <c r="H26" s="67">
        <v>244.75</v>
      </c>
      <c r="I26" s="67">
        <v>244.75</v>
      </c>
      <c r="J26" s="67">
        <v>244.75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3853.62</v>
      </c>
      <c r="C30" s="67">
        <v>7397.98</v>
      </c>
      <c r="D30" s="67">
        <v>10817.74</v>
      </c>
      <c r="E30" s="67">
        <v>14237.5</v>
      </c>
      <c r="F30" s="67">
        <v>17657.26</v>
      </c>
      <c r="G30" s="67">
        <v>21411.02</v>
      </c>
      <c r="H30" s="67">
        <v>24835.23</v>
      </c>
      <c r="I30" s="67">
        <v>25248.07</v>
      </c>
      <c r="J30" s="67">
        <v>25660.91</v>
      </c>
      <c r="K30" s="67"/>
      <c r="L30" s="67"/>
      <c r="M30" s="67"/>
      <c r="O30" s="240" t="s">
        <v>109</v>
      </c>
      <c r="P30" s="99">
        <v>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5000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108</v>
      </c>
      <c r="P32" s="94">
        <v>-5000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0</v>
      </c>
      <c r="M35" s="95">
        <v>5000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ht="12.75">
      <c r="A42" s="96"/>
      <c r="B42" s="90"/>
      <c r="C42" s="83"/>
      <c r="D42" s="62"/>
      <c r="E42" s="82"/>
      <c r="F42" s="62"/>
      <c r="G42" s="82"/>
      <c r="H42" s="82"/>
      <c r="I42" s="82"/>
      <c r="J42" s="1"/>
      <c r="K42" s="1"/>
      <c r="L42" s="1"/>
      <c r="M42" s="1"/>
      <c r="N42" s="1"/>
      <c r="O42" s="1"/>
      <c r="P42" s="21"/>
    </row>
    <row r="43" spans="1:16" ht="13.5" thickBot="1">
      <c r="A43" s="84"/>
      <c r="B43" s="85"/>
      <c r="C43" s="85"/>
      <c r="D43" s="86"/>
      <c r="E43" s="87"/>
      <c r="F43" s="88"/>
      <c r="G43" s="87"/>
      <c r="H43" s="87"/>
      <c r="I43" s="87"/>
      <c r="J43" s="87"/>
      <c r="K43" s="87"/>
      <c r="L43" s="87"/>
      <c r="M43" s="87"/>
      <c r="N43" s="87"/>
      <c r="O43" s="87"/>
      <c r="P43" s="89"/>
    </row>
    <row r="44" spans="1:4" ht="13.5" hidden="1" thickBot="1">
      <c r="A44" s="42"/>
      <c r="B44" s="22"/>
      <c r="C44" s="22"/>
      <c r="D44" s="44"/>
    </row>
    <row r="45" spans="1:16" ht="16.5" hidden="1" thickBot="1">
      <c r="A45" s="231" t="s">
        <v>189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3"/>
    </row>
    <row r="46" spans="1:6" ht="12.75" hidden="1">
      <c r="A46" s="42"/>
      <c r="B46" s="22"/>
      <c r="C46" s="22"/>
      <c r="D46" s="44"/>
      <c r="F46" s="4"/>
    </row>
    <row r="47" spans="2:6" ht="12.75" hidden="1">
      <c r="B47" s="22"/>
      <c r="C47" s="22"/>
      <c r="D47" s="44"/>
      <c r="F47" s="4"/>
    </row>
    <row r="48" spans="1:4" ht="12.75" hidden="1">
      <c r="A48" s="70"/>
      <c r="B48" s="22"/>
      <c r="C48" s="22"/>
      <c r="D48" s="19"/>
    </row>
    <row r="49" spans="1:11" ht="12.75" hidden="1">
      <c r="A49" s="71"/>
      <c r="B49" s="22"/>
      <c r="C49" s="22"/>
      <c r="D49" s="44"/>
      <c r="F49" s="4"/>
      <c r="J49" s="1"/>
      <c r="K49" s="1"/>
    </row>
    <row r="50" spans="1:11" ht="12.75" hidden="1">
      <c r="A50" s="72"/>
      <c r="B50" s="22"/>
      <c r="C50" s="22"/>
      <c r="D50" s="44"/>
      <c r="F50" s="4"/>
      <c r="J50" s="1"/>
      <c r="K50" s="1"/>
    </row>
    <row r="51" spans="1:11" ht="12.75" hidden="1">
      <c r="A51" s="42"/>
      <c r="B51" s="22"/>
      <c r="C51" s="22"/>
      <c r="D51" s="44"/>
      <c r="F51" s="4"/>
      <c r="J51" s="1"/>
      <c r="K51" s="1"/>
    </row>
    <row r="52" spans="1:11" ht="5.25" customHeight="1" hidden="1">
      <c r="A52" s="22"/>
      <c r="B52" s="22"/>
      <c r="C52" s="22"/>
      <c r="D52" s="22"/>
      <c r="J52" s="1"/>
      <c r="K52" s="1"/>
    </row>
    <row r="53" spans="4:11" ht="12.75" hidden="1">
      <c r="D53" s="57"/>
      <c r="J53" s="1"/>
      <c r="K53" s="1"/>
    </row>
    <row r="54" spans="6:11" ht="12.75" hidden="1">
      <c r="F54" s="1"/>
      <c r="G54" s="1"/>
      <c r="H54" s="1"/>
      <c r="I54" s="1"/>
      <c r="J54" s="1"/>
      <c r="K54" s="1"/>
    </row>
    <row r="55" spans="6:11" ht="12.75">
      <c r="F55" s="1"/>
      <c r="G55" s="1"/>
      <c r="H55" s="1"/>
      <c r="I55" s="1"/>
      <c r="J55" s="1"/>
      <c r="K55" s="1"/>
    </row>
    <row r="56" spans="6:11" ht="12.75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48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mergeCells count="8">
    <mergeCell ref="E2:I2"/>
    <mergeCell ref="A45:P45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83"/>
  <sheetViews>
    <sheetView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190</v>
      </c>
      <c r="B1" s="16"/>
      <c r="C1" s="146">
        <v>3675</v>
      </c>
      <c r="D1" s="145"/>
      <c r="E1" s="14"/>
      <c r="F1" s="180" t="s">
        <v>156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172900</v>
      </c>
      <c r="C5" s="149">
        <v>103071.32</v>
      </c>
      <c r="D5" s="150">
        <v>0</v>
      </c>
      <c r="E5" s="150">
        <v>20227.34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90000</v>
      </c>
      <c r="L5" s="150"/>
      <c r="M5" s="150"/>
      <c r="N5" s="151"/>
      <c r="O5" s="148"/>
      <c r="P5" s="172">
        <v>291000</v>
      </c>
      <c r="R5" s="99"/>
    </row>
    <row r="6" spans="1:18" s="32" customFormat="1" ht="12.75">
      <c r="A6" s="152" t="s">
        <v>211</v>
      </c>
      <c r="B6" s="153">
        <v>172900</v>
      </c>
      <c r="C6" s="157">
        <v>-1382.59</v>
      </c>
      <c r="D6" s="158">
        <v>0</v>
      </c>
      <c r="E6" s="158">
        <v>20227.34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60000</v>
      </c>
      <c r="L6" s="158"/>
      <c r="M6" s="158"/>
      <c r="N6" s="159"/>
      <c r="O6" s="174"/>
      <c r="P6" s="173">
        <v>157000</v>
      </c>
      <c r="R6" s="99"/>
    </row>
    <row r="7" spans="1:18" s="32" customFormat="1" ht="12.75">
      <c r="A7" s="152" t="s">
        <v>212</v>
      </c>
      <c r="B7" s="153">
        <v>0</v>
      </c>
      <c r="C7" s="157">
        <v>104453.91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30000</v>
      </c>
      <c r="L7" s="158"/>
      <c r="M7" s="158"/>
      <c r="N7" s="159"/>
      <c r="O7" s="153"/>
      <c r="P7" s="173">
        <v>134000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>
        <v>0</v>
      </c>
      <c r="C9" s="108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12">
        <v>0</v>
      </c>
      <c r="O9" s="114">
        <v>0</v>
      </c>
      <c r="P9" s="99"/>
    </row>
    <row r="10" spans="1:16" s="32" customFormat="1" ht="13.5" customHeight="1" thickBot="1">
      <c r="A10" s="111">
        <v>2009</v>
      </c>
      <c r="B10" s="98">
        <v>0</v>
      </c>
      <c r="C10" s="109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113">
        <v>0</v>
      </c>
      <c r="O10" s="115">
        <v>0</v>
      </c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962300</v>
      </c>
      <c r="C14" s="129">
        <v>95284.07</v>
      </c>
      <c r="D14" s="124">
        <v>53442.68</v>
      </c>
      <c r="E14" s="124">
        <v>128542.59</v>
      </c>
      <c r="F14" s="124">
        <v>52065.91</v>
      </c>
      <c r="G14" s="124">
        <v>54982.85</v>
      </c>
      <c r="H14" s="124">
        <v>60181.8</v>
      </c>
      <c r="I14" s="124">
        <v>93005.09</v>
      </c>
      <c r="J14" s="124">
        <v>54909.72</v>
      </c>
      <c r="K14" s="124">
        <v>54272.18</v>
      </c>
      <c r="L14" s="124"/>
      <c r="M14" s="124"/>
      <c r="N14" s="125"/>
      <c r="O14" s="126"/>
      <c r="P14" s="172">
        <v>961000</v>
      </c>
    </row>
    <row r="15" spans="1:16" s="132" customFormat="1" ht="12.75">
      <c r="A15" s="134" t="s">
        <v>259</v>
      </c>
      <c r="B15" s="135">
        <v>696400</v>
      </c>
      <c r="C15" s="136">
        <v>53257.86</v>
      </c>
      <c r="D15" s="136">
        <v>52068.4</v>
      </c>
      <c r="E15" s="136">
        <v>52221.26</v>
      </c>
      <c r="F15" s="136">
        <v>51419.24</v>
      </c>
      <c r="G15" s="136">
        <v>51507.16</v>
      </c>
      <c r="H15" s="136">
        <v>54171.3</v>
      </c>
      <c r="I15" s="136">
        <v>55760.11</v>
      </c>
      <c r="J15" s="136">
        <v>53006.66</v>
      </c>
      <c r="K15" s="136">
        <v>54057.18</v>
      </c>
      <c r="L15" s="136"/>
      <c r="M15" s="136"/>
      <c r="N15" s="154"/>
      <c r="O15" s="175"/>
      <c r="P15" s="173">
        <v>695000</v>
      </c>
    </row>
    <row r="16" spans="1:16" s="132" customFormat="1" ht="12.75">
      <c r="A16" s="134" t="s">
        <v>260</v>
      </c>
      <c r="B16" s="135">
        <v>141600</v>
      </c>
      <c r="C16" s="136">
        <v>40744.28</v>
      </c>
      <c r="D16" s="136">
        <v>1029.1</v>
      </c>
      <c r="E16" s="136">
        <v>10057.46</v>
      </c>
      <c r="F16" s="136">
        <v>471.9</v>
      </c>
      <c r="G16" s="136">
        <v>2892.69</v>
      </c>
      <c r="H16" s="136">
        <v>3744.59</v>
      </c>
      <c r="I16" s="136">
        <v>35840.19</v>
      </c>
      <c r="J16" s="136">
        <v>68.9</v>
      </c>
      <c r="K16" s="136">
        <v>215</v>
      </c>
      <c r="L16" s="136"/>
      <c r="M16" s="136"/>
      <c r="N16" s="154"/>
      <c r="O16" s="135"/>
      <c r="P16" s="173">
        <v>141000</v>
      </c>
    </row>
    <row r="17" spans="1:16" s="132" customFormat="1" ht="12.75">
      <c r="A17" s="134" t="s">
        <v>261</v>
      </c>
      <c r="B17" s="135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/>
      <c r="M17" s="136"/>
      <c r="N17" s="154"/>
      <c r="O17" s="135"/>
      <c r="P17" s="173">
        <v>0</v>
      </c>
    </row>
    <row r="18" spans="1:16" s="132" customFormat="1" ht="12.75">
      <c r="A18" s="134" t="s">
        <v>262</v>
      </c>
      <c r="B18" s="135">
        <v>22500</v>
      </c>
      <c r="C18" s="136">
        <v>1281.93</v>
      </c>
      <c r="D18" s="137">
        <v>345.18</v>
      </c>
      <c r="E18" s="137">
        <v>331.1</v>
      </c>
      <c r="F18" s="137">
        <v>174.77</v>
      </c>
      <c r="G18" s="137">
        <v>583</v>
      </c>
      <c r="H18" s="137">
        <v>2265.91</v>
      </c>
      <c r="I18" s="137">
        <v>1404.79</v>
      </c>
      <c r="J18" s="137">
        <v>1834.16</v>
      </c>
      <c r="K18" s="137">
        <v>0</v>
      </c>
      <c r="L18" s="137"/>
      <c r="M18" s="137"/>
      <c r="N18" s="138"/>
      <c r="O18" s="135"/>
      <c r="P18" s="173">
        <v>11000</v>
      </c>
    </row>
    <row r="19" spans="1:16" s="132" customFormat="1" ht="12.75">
      <c r="A19" s="134" t="s">
        <v>451</v>
      </c>
      <c r="B19" s="135">
        <v>200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/>
      <c r="M19" s="136"/>
      <c r="N19" s="154"/>
      <c r="O19" s="135"/>
      <c r="P19" s="173">
        <v>5000</v>
      </c>
    </row>
    <row r="20" spans="1:16" s="132" customFormat="1" ht="12.75">
      <c r="A20" s="134" t="s">
        <v>264</v>
      </c>
      <c r="B20" s="135">
        <v>101600</v>
      </c>
      <c r="C20" s="136">
        <v>0</v>
      </c>
      <c r="D20" s="137">
        <v>0</v>
      </c>
      <c r="E20" s="137">
        <v>65932.77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109000</v>
      </c>
    </row>
    <row r="21" spans="1:16" s="132" customFormat="1" ht="12.75">
      <c r="A21" s="134" t="s">
        <v>263</v>
      </c>
      <c r="B21" s="135">
        <v>0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/>
      <c r="M21" s="137"/>
      <c r="N21" s="138"/>
      <c r="O21" s="135"/>
      <c r="P21" s="173">
        <v>0</v>
      </c>
    </row>
    <row r="22" spans="1:15" s="32" customFormat="1" ht="12.75">
      <c r="A22" s="110">
        <v>2010</v>
      </c>
      <c r="B22" s="116">
        <v>0</v>
      </c>
      <c r="C22" s="108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12">
        <v>0</v>
      </c>
      <c r="O22" s="114">
        <v>0</v>
      </c>
    </row>
    <row r="23" spans="1:15" s="32" customFormat="1" ht="13.5" thickBot="1">
      <c r="A23" s="111">
        <v>2009</v>
      </c>
      <c r="B23" s="98">
        <v>0</v>
      </c>
      <c r="C23" s="109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113">
        <v>0</v>
      </c>
      <c r="O23" s="115">
        <v>0</v>
      </c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103071.32</v>
      </c>
      <c r="C26" s="67">
        <v>103071.32</v>
      </c>
      <c r="D26" s="67">
        <v>123298.66</v>
      </c>
      <c r="E26" s="67">
        <v>123298.66</v>
      </c>
      <c r="F26" s="67">
        <v>123298.66</v>
      </c>
      <c r="G26" s="67">
        <v>123298.66</v>
      </c>
      <c r="H26" s="67">
        <v>123298.66</v>
      </c>
      <c r="I26" s="67">
        <v>123298.66</v>
      </c>
      <c r="J26" s="67">
        <v>213298.66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95284.07</v>
      </c>
      <c r="C30" s="67">
        <v>148726.75</v>
      </c>
      <c r="D30" s="67">
        <v>277269.34</v>
      </c>
      <c r="E30" s="67">
        <v>329335.25</v>
      </c>
      <c r="F30" s="67">
        <v>384318.1</v>
      </c>
      <c r="G30" s="67">
        <v>444499.9</v>
      </c>
      <c r="H30" s="67">
        <v>537504.99</v>
      </c>
      <c r="I30" s="67">
        <v>592414.71</v>
      </c>
      <c r="J30" s="67">
        <v>646686.89</v>
      </c>
      <c r="K30" s="67"/>
      <c r="L30" s="67"/>
      <c r="M30" s="67"/>
      <c r="O30" s="240" t="s">
        <v>109</v>
      </c>
      <c r="P30" s="99">
        <v>-789400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-670000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109</v>
      </c>
      <c r="P32" s="94">
        <v>-119400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108</v>
      </c>
    </row>
    <row r="35" spans="1:15" ht="13.5" thickBot="1">
      <c r="A35" s="18"/>
      <c r="L35" s="94">
        <v>-789400</v>
      </c>
      <c r="M35" s="95">
        <v>-670000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s="20" customFormat="1" ht="11.25">
      <c r="A42" s="190"/>
      <c r="B42" s="191"/>
      <c r="C42" s="192"/>
      <c r="D42" s="193"/>
      <c r="E42" s="194"/>
      <c r="F42" s="193"/>
      <c r="G42" s="194"/>
      <c r="H42" s="194"/>
      <c r="I42" s="194"/>
      <c r="J42" s="194"/>
      <c r="K42" s="195" t="s">
        <v>187</v>
      </c>
      <c r="L42" s="196"/>
      <c r="M42" s="197" t="s">
        <v>134</v>
      </c>
      <c r="N42" s="198"/>
      <c r="O42" s="199" t="s">
        <v>191</v>
      </c>
      <c r="P42" s="200"/>
    </row>
    <row r="43" spans="1:16" s="20" customFormat="1" ht="11.25">
      <c r="A43" s="190" t="s">
        <v>19</v>
      </c>
      <c r="B43" s="191"/>
      <c r="C43" s="192"/>
      <c r="D43" s="193"/>
      <c r="E43" s="194"/>
      <c r="F43" s="193"/>
      <c r="G43" s="194"/>
      <c r="H43" s="194"/>
      <c r="I43" s="194"/>
      <c r="J43" s="201" t="s">
        <v>378</v>
      </c>
      <c r="K43" s="202">
        <v>670</v>
      </c>
      <c r="L43" s="194"/>
      <c r="M43" s="202">
        <v>412</v>
      </c>
      <c r="N43" s="194"/>
      <c r="O43" s="202">
        <v>760</v>
      </c>
      <c r="P43" s="200"/>
    </row>
    <row r="44" spans="1:16" s="20" customFormat="1" ht="11.25">
      <c r="A44" s="190" t="s">
        <v>20</v>
      </c>
      <c r="B44" s="191"/>
      <c r="C44" s="192"/>
      <c r="D44" s="193"/>
      <c r="E44" s="194"/>
      <c r="F44" s="193"/>
      <c r="G44" s="194"/>
      <c r="H44" s="194"/>
      <c r="I44" s="194"/>
      <c r="J44" s="201" t="s">
        <v>24</v>
      </c>
      <c r="K44" s="202">
        <v>550</v>
      </c>
      <c r="L44" s="194"/>
      <c r="M44" s="202">
        <v>294</v>
      </c>
      <c r="N44" s="194"/>
      <c r="O44" s="202">
        <v>650</v>
      </c>
      <c r="P44" s="200"/>
    </row>
    <row r="45" spans="1:16" s="20" customFormat="1" ht="11.25">
      <c r="A45" s="190"/>
      <c r="B45" s="191"/>
      <c r="C45" s="192"/>
      <c r="D45" s="193"/>
      <c r="E45" s="194"/>
      <c r="F45" s="193"/>
      <c r="G45" s="194"/>
      <c r="H45" s="194"/>
      <c r="I45" s="194"/>
      <c r="J45" s="194" t="s">
        <v>378</v>
      </c>
      <c r="K45" s="202">
        <v>3200</v>
      </c>
      <c r="L45" s="194"/>
      <c r="M45" s="202">
        <v>1889</v>
      </c>
      <c r="N45" s="194"/>
      <c r="O45" s="202">
        <v>3500</v>
      </c>
      <c r="P45" s="200"/>
    </row>
    <row r="46" spans="1:16" s="20" customFormat="1" ht="11.25">
      <c r="A46" s="190" t="s">
        <v>21</v>
      </c>
      <c r="B46" s="191"/>
      <c r="C46" s="192"/>
      <c r="D46" s="193"/>
      <c r="E46" s="194"/>
      <c r="F46" s="193"/>
      <c r="G46" s="194"/>
      <c r="H46" s="194"/>
      <c r="I46" s="194"/>
      <c r="J46" s="194" t="s">
        <v>378</v>
      </c>
      <c r="K46" s="202">
        <v>60</v>
      </c>
      <c r="L46" s="194"/>
      <c r="M46" s="202">
        <v>22</v>
      </c>
      <c r="N46" s="194"/>
      <c r="O46" s="202">
        <v>56</v>
      </c>
      <c r="P46" s="200"/>
    </row>
    <row r="47" spans="1:16" s="20" customFormat="1" ht="11.25">
      <c r="A47" s="190" t="s">
        <v>22</v>
      </c>
      <c r="B47" s="191"/>
      <c r="C47" s="192"/>
      <c r="D47" s="193"/>
      <c r="E47" s="194"/>
      <c r="F47" s="193"/>
      <c r="G47" s="194"/>
      <c r="H47" s="194"/>
      <c r="I47" s="194"/>
      <c r="J47" s="201" t="s">
        <v>25</v>
      </c>
      <c r="K47" s="202">
        <v>110</v>
      </c>
      <c r="L47" s="194"/>
      <c r="M47" s="202">
        <v>85</v>
      </c>
      <c r="N47" s="194"/>
      <c r="O47" s="202">
        <v>180</v>
      </c>
      <c r="P47" s="200"/>
    </row>
    <row r="48" spans="1:16" s="20" customFormat="1" ht="11.25">
      <c r="A48" s="190" t="s">
        <v>23</v>
      </c>
      <c r="B48" s="191"/>
      <c r="C48" s="192"/>
      <c r="D48" s="193"/>
      <c r="E48" s="194"/>
      <c r="F48" s="193"/>
      <c r="G48" s="194"/>
      <c r="H48" s="194"/>
      <c r="I48" s="194"/>
      <c r="J48" s="194"/>
      <c r="K48" s="202"/>
      <c r="L48" s="194"/>
      <c r="M48" s="202"/>
      <c r="N48" s="194"/>
      <c r="O48" s="202"/>
      <c r="P48" s="200"/>
    </row>
    <row r="49" spans="1:16" s="20" customFormat="1" ht="12" thickBot="1">
      <c r="A49" s="203"/>
      <c r="B49" s="204"/>
      <c r="C49" s="204"/>
      <c r="D49" s="86"/>
      <c r="E49" s="205"/>
      <c r="F49" s="206"/>
      <c r="G49" s="205"/>
      <c r="H49" s="205"/>
      <c r="I49" s="205"/>
      <c r="J49" s="205"/>
      <c r="K49" s="205"/>
      <c r="L49" s="205"/>
      <c r="M49" s="205"/>
      <c r="N49" s="205"/>
      <c r="O49" s="205"/>
      <c r="P49" s="207"/>
    </row>
    <row r="50" spans="1:4" ht="13.5" hidden="1" thickBot="1">
      <c r="A50" s="42"/>
      <c r="B50" s="22"/>
      <c r="C50" s="22"/>
      <c r="D50" s="44"/>
    </row>
    <row r="51" spans="1:16" ht="16.5" hidden="1" thickBot="1">
      <c r="A51" s="231" t="s">
        <v>189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3"/>
    </row>
    <row r="52" spans="1:6" ht="12.75" hidden="1">
      <c r="A52" s="42"/>
      <c r="B52" s="22"/>
      <c r="C52" s="22"/>
      <c r="D52" s="44"/>
      <c r="F52" s="4"/>
    </row>
    <row r="53" spans="2:6" ht="12.75" hidden="1">
      <c r="B53" s="22"/>
      <c r="C53" s="22"/>
      <c r="D53" s="44"/>
      <c r="F53" s="4"/>
    </row>
    <row r="54" spans="1:4" ht="12.75" hidden="1">
      <c r="A54" s="70"/>
      <c r="B54" s="22"/>
      <c r="C54" s="22"/>
      <c r="D54" s="19"/>
    </row>
    <row r="55" spans="1:11" ht="12.75" hidden="1">
      <c r="A55" s="71"/>
      <c r="B55" s="22"/>
      <c r="C55" s="22"/>
      <c r="D55" s="44"/>
      <c r="F55" s="4"/>
      <c r="J55" s="1"/>
      <c r="K55" s="1"/>
    </row>
    <row r="56" spans="1:11" ht="12.75" hidden="1">
      <c r="A56" s="72"/>
      <c r="B56" s="22"/>
      <c r="C56" s="22"/>
      <c r="D56" s="44"/>
      <c r="F56" s="4"/>
      <c r="J56" s="1"/>
      <c r="K56" s="1"/>
    </row>
    <row r="57" spans="1:11" ht="12.75" hidden="1">
      <c r="A57" s="42"/>
      <c r="B57" s="22"/>
      <c r="C57" s="22"/>
      <c r="D57" s="44"/>
      <c r="F57" s="4"/>
      <c r="J57" s="1"/>
      <c r="K57" s="1"/>
    </row>
    <row r="58" spans="1:11" ht="5.25" customHeight="1" hidden="1">
      <c r="A58" s="22"/>
      <c r="B58" s="22"/>
      <c r="C58" s="22"/>
      <c r="D58" s="22"/>
      <c r="J58" s="1"/>
      <c r="K58" s="1"/>
    </row>
    <row r="59" spans="4:11" ht="12.75" hidden="1">
      <c r="D59" s="57"/>
      <c r="J59" s="1"/>
      <c r="K59" s="1"/>
    </row>
    <row r="60" spans="6:11" ht="12.75" hidden="1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5" ht="12.75" hidden="1">
      <c r="F62" s="1"/>
      <c r="G62" s="1"/>
      <c r="H62" s="1"/>
      <c r="I62" s="1"/>
      <c r="J62" s="194" t="s">
        <v>378</v>
      </c>
      <c r="K62" s="1">
        <v>3930</v>
      </c>
      <c r="M62" s="1">
        <v>2323</v>
      </c>
      <c r="O62" s="1">
        <v>4316</v>
      </c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48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</sheetData>
  <mergeCells count="8">
    <mergeCell ref="E2:I2"/>
    <mergeCell ref="A51:P51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7"/>
  <sheetViews>
    <sheetView tabSelected="1" zoomScale="90" zoomScaleNormal="90" workbookViewId="0" topLeftCell="A1">
      <selection activeCell="O59" sqref="O59"/>
    </sheetView>
  </sheetViews>
  <sheetFormatPr defaultColWidth="11.421875" defaultRowHeight="12.75"/>
  <cols>
    <col min="1" max="1" width="16.57421875" style="0" customWidth="1"/>
    <col min="2" max="2" width="9.140625" style="0" customWidth="1"/>
    <col min="3" max="3" width="10.00390625" style="0" bestFit="1" customWidth="1"/>
    <col min="4" max="14" width="9.140625" style="0" customWidth="1"/>
    <col min="15" max="15" width="10.00390625" style="0" bestFit="1" customWidth="1"/>
    <col min="16" max="16" width="11.57421875" style="0" bestFit="1" customWidth="1"/>
  </cols>
  <sheetData>
    <row r="1" spans="1:16" s="15" customFormat="1" ht="15.75">
      <c r="A1" s="14" t="s">
        <v>142</v>
      </c>
      <c r="B1" s="16"/>
      <c r="C1" s="146"/>
      <c r="D1" s="145"/>
      <c r="E1" s="14"/>
      <c r="F1" s="180" t="s">
        <v>152</v>
      </c>
      <c r="G1" s="145"/>
      <c r="H1" s="145"/>
      <c r="L1" s="63" t="s">
        <v>183</v>
      </c>
      <c r="M1" s="81"/>
      <c r="N1" s="80"/>
      <c r="O1" s="162" t="s">
        <v>170</v>
      </c>
      <c r="P1" s="163">
        <v>2011</v>
      </c>
    </row>
    <row r="2" spans="1:9" ht="16.5" thickBot="1">
      <c r="A2" s="15"/>
      <c r="C2" s="160"/>
      <c r="D2" s="161"/>
      <c r="E2" s="230" t="s">
        <v>144</v>
      </c>
      <c r="F2" s="230"/>
      <c r="G2" s="230"/>
      <c r="H2" s="230"/>
      <c r="I2" s="230"/>
    </row>
    <row r="3" spans="1:16" s="32" customFormat="1" ht="13.5" thickBot="1">
      <c r="A3" s="234" t="s">
        <v>293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97"/>
    </row>
    <row r="4" spans="1:18" s="32" customFormat="1" ht="13.5" thickBot="1">
      <c r="A4" s="117"/>
      <c r="B4" s="118" t="s">
        <v>187</v>
      </c>
      <c r="C4" s="119" t="s">
        <v>163</v>
      </c>
      <c r="D4" s="120" t="s">
        <v>164</v>
      </c>
      <c r="E4" s="120" t="s">
        <v>165</v>
      </c>
      <c r="F4" s="120" t="s">
        <v>166</v>
      </c>
      <c r="G4" s="120" t="s">
        <v>162</v>
      </c>
      <c r="H4" s="120" t="s">
        <v>167</v>
      </c>
      <c r="I4" s="120" t="s">
        <v>168</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" t="s">
        <v>173</v>
      </c>
      <c r="O4" s="122" t="s">
        <v>175</v>
      </c>
      <c r="P4" s="93" t="s">
        <v>191</v>
      </c>
      <c r="R4" s="99"/>
    </row>
    <row r="5" spans="1:18" s="32" customFormat="1" ht="12.75">
      <c r="A5" s="147">
        <v>2011</v>
      </c>
      <c r="B5" s="148">
        <v>3067200</v>
      </c>
      <c r="C5" s="149">
        <v>1038461.69</v>
      </c>
      <c r="D5" s="150">
        <v>299178.05</v>
      </c>
      <c r="E5" s="150">
        <v>184504.26</v>
      </c>
      <c r="F5" s="150">
        <v>142240.4</v>
      </c>
      <c r="G5" s="150">
        <v>350878.13</v>
      </c>
      <c r="H5" s="150">
        <v>144609.63</v>
      </c>
      <c r="I5" s="150">
        <v>159869</v>
      </c>
      <c r="J5" s="150">
        <v>143492.46</v>
      </c>
      <c r="K5" s="150">
        <v>509577.85</v>
      </c>
      <c r="L5" s="150"/>
      <c r="M5" s="150"/>
      <c r="N5" s="151"/>
      <c r="O5" s="148"/>
      <c r="P5" s="172">
        <v>3613000</v>
      </c>
      <c r="R5" s="99"/>
    </row>
    <row r="6" spans="1:18" s="32" customFormat="1" ht="12.75">
      <c r="A6" s="152" t="s">
        <v>211</v>
      </c>
      <c r="B6" s="153">
        <v>3067200</v>
      </c>
      <c r="C6" s="157">
        <v>934007.78</v>
      </c>
      <c r="D6" s="158">
        <v>299178.05</v>
      </c>
      <c r="E6" s="158">
        <v>184504.26</v>
      </c>
      <c r="F6" s="158">
        <v>142240.4</v>
      </c>
      <c r="G6" s="158">
        <v>350878.13</v>
      </c>
      <c r="H6" s="158">
        <v>144609.63</v>
      </c>
      <c r="I6" s="158">
        <v>159869</v>
      </c>
      <c r="J6" s="158">
        <v>143052.46</v>
      </c>
      <c r="K6" s="158">
        <v>478592.85</v>
      </c>
      <c r="L6" s="158"/>
      <c r="M6" s="158"/>
      <c r="N6" s="159"/>
      <c r="O6" s="174"/>
      <c r="P6" s="173">
        <v>3478000</v>
      </c>
      <c r="R6" s="99"/>
    </row>
    <row r="7" spans="1:18" s="32" customFormat="1" ht="12.75">
      <c r="A7" s="152" t="s">
        <v>212</v>
      </c>
      <c r="B7" s="153">
        <v>0</v>
      </c>
      <c r="C7" s="157">
        <v>104453.91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440</v>
      </c>
      <c r="K7" s="158">
        <v>30985</v>
      </c>
      <c r="L7" s="158"/>
      <c r="M7" s="158"/>
      <c r="N7" s="159"/>
      <c r="O7" s="153"/>
      <c r="P7" s="173">
        <v>135000</v>
      </c>
      <c r="R7" s="99"/>
    </row>
    <row r="8" spans="1:18" s="32" customFormat="1" ht="12.75">
      <c r="A8" s="152" t="s">
        <v>213</v>
      </c>
      <c r="B8" s="153">
        <v>0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/>
      <c r="M8" s="158"/>
      <c r="N8" s="159"/>
      <c r="O8" s="153"/>
      <c r="P8" s="173">
        <v>0</v>
      </c>
      <c r="R8" s="99"/>
    </row>
    <row r="9" spans="1:16" s="32" customFormat="1" ht="12.75">
      <c r="A9" s="110">
        <v>2010</v>
      </c>
      <c r="B9" s="116">
        <v>0</v>
      </c>
      <c r="C9" s="108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12">
        <v>0</v>
      </c>
      <c r="O9" s="114">
        <v>0</v>
      </c>
      <c r="P9" s="99"/>
    </row>
    <row r="10" spans="1:16" s="32" customFormat="1" ht="13.5" customHeight="1" thickBot="1">
      <c r="A10" s="111">
        <v>2009</v>
      </c>
      <c r="B10" s="98">
        <v>0</v>
      </c>
      <c r="C10" s="109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113">
        <v>0</v>
      </c>
      <c r="O10" s="115">
        <v>0</v>
      </c>
      <c r="P10" s="43"/>
    </row>
    <row r="11" spans="1:18" s="32" customFormat="1" ht="13.5" thickBot="1">
      <c r="A11" s="22"/>
      <c r="B11" s="43"/>
      <c r="C11" s="6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00"/>
      <c r="Q11" s="99"/>
      <c r="R11" s="99"/>
    </row>
    <row r="12" spans="1:18" s="32" customFormat="1" ht="13.5" thickBot="1">
      <c r="A12" s="237" t="s">
        <v>294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97"/>
      <c r="Q12" s="99"/>
      <c r="R12" s="99"/>
    </row>
    <row r="13" spans="1:16" s="32" customFormat="1" ht="13.5" thickBot="1">
      <c r="A13" s="130"/>
      <c r="B13" s="118" t="s">
        <v>187</v>
      </c>
      <c r="C13" s="128" t="s">
        <v>163</v>
      </c>
      <c r="D13" s="120" t="s">
        <v>164</v>
      </c>
      <c r="E13" s="120" t="s">
        <v>165</v>
      </c>
      <c r="F13" s="120" t="s">
        <v>166</v>
      </c>
      <c r="G13" s="120" t="s">
        <v>162</v>
      </c>
      <c r="H13" s="120" t="s">
        <v>167</v>
      </c>
      <c r="I13" s="120" t="s">
        <v>168</v>
      </c>
      <c r="J13" s="120" t="s">
        <v>169</v>
      </c>
      <c r="K13" s="120" t="s">
        <v>170</v>
      </c>
      <c r="L13" s="120" t="s">
        <v>171</v>
      </c>
      <c r="M13" s="120" t="s">
        <v>172</v>
      </c>
      <c r="N13" s="127" t="s">
        <v>173</v>
      </c>
      <c r="O13" s="118" t="s">
        <v>175</v>
      </c>
      <c r="P13" s="123" t="s">
        <v>191</v>
      </c>
    </row>
    <row r="14" spans="1:16" s="32" customFormat="1" ht="12.75">
      <c r="A14" s="131">
        <v>2011</v>
      </c>
      <c r="B14" s="126">
        <v>18360700</v>
      </c>
      <c r="C14" s="129">
        <v>2654366.84</v>
      </c>
      <c r="D14" s="124">
        <v>1247993.55</v>
      </c>
      <c r="E14" s="124">
        <v>1665796.22</v>
      </c>
      <c r="F14" s="124">
        <v>1149294.39</v>
      </c>
      <c r="G14" s="124">
        <v>1502243.41</v>
      </c>
      <c r="H14" s="124">
        <v>1297960.08</v>
      </c>
      <c r="I14" s="124">
        <v>1394408.7</v>
      </c>
      <c r="J14" s="124">
        <v>1511622.16</v>
      </c>
      <c r="K14" s="124">
        <v>984651.23</v>
      </c>
      <c r="L14" s="124"/>
      <c r="M14" s="124"/>
      <c r="N14" s="125"/>
      <c r="O14" s="126"/>
      <c r="P14" s="172">
        <v>19113000</v>
      </c>
    </row>
    <row r="15" spans="1:16" s="132" customFormat="1" ht="12.75">
      <c r="A15" s="134" t="s">
        <v>259</v>
      </c>
      <c r="B15" s="135">
        <v>3784600</v>
      </c>
      <c r="C15" s="136">
        <v>313787.29</v>
      </c>
      <c r="D15" s="136">
        <v>291310.02</v>
      </c>
      <c r="E15" s="136">
        <v>290577.81</v>
      </c>
      <c r="F15" s="136">
        <v>297764.25</v>
      </c>
      <c r="G15" s="136">
        <v>299204.13</v>
      </c>
      <c r="H15" s="136">
        <v>305005.41</v>
      </c>
      <c r="I15" s="136">
        <v>307429.94</v>
      </c>
      <c r="J15" s="136">
        <v>302133.1</v>
      </c>
      <c r="K15" s="136">
        <v>308022.26</v>
      </c>
      <c r="L15" s="136"/>
      <c r="M15" s="136"/>
      <c r="N15" s="154"/>
      <c r="O15" s="175"/>
      <c r="P15" s="173">
        <v>4062000</v>
      </c>
    </row>
    <row r="16" spans="1:16" s="132" customFormat="1" ht="12.75">
      <c r="A16" s="134" t="s">
        <v>260</v>
      </c>
      <c r="B16" s="135">
        <v>269700</v>
      </c>
      <c r="C16" s="136">
        <v>54810.61</v>
      </c>
      <c r="D16" s="136">
        <v>13047.94</v>
      </c>
      <c r="E16" s="136">
        <v>16621.12</v>
      </c>
      <c r="F16" s="136">
        <v>10243.85</v>
      </c>
      <c r="G16" s="136">
        <v>11829.24</v>
      </c>
      <c r="H16" s="136">
        <v>7825.1</v>
      </c>
      <c r="I16" s="136">
        <v>42377.44</v>
      </c>
      <c r="J16" s="136">
        <v>1986.35</v>
      </c>
      <c r="K16" s="136">
        <v>2553.17</v>
      </c>
      <c r="L16" s="136"/>
      <c r="M16" s="136"/>
      <c r="N16" s="154"/>
      <c r="O16" s="135"/>
      <c r="P16" s="173">
        <v>264000</v>
      </c>
    </row>
    <row r="17" spans="1:16" s="132" customFormat="1" ht="12.75">
      <c r="A17" s="134" t="s">
        <v>261</v>
      </c>
      <c r="B17" s="135">
        <v>13671600</v>
      </c>
      <c r="C17" s="136">
        <v>1998245.22</v>
      </c>
      <c r="D17" s="136">
        <v>919921.83</v>
      </c>
      <c r="E17" s="136">
        <v>1192976.56</v>
      </c>
      <c r="F17" s="136">
        <v>795400.79</v>
      </c>
      <c r="G17" s="136">
        <v>1060194.73</v>
      </c>
      <c r="H17" s="136">
        <v>922767.05</v>
      </c>
      <c r="I17" s="136">
        <v>986394.63</v>
      </c>
      <c r="J17" s="136">
        <v>1135531.32</v>
      </c>
      <c r="K17" s="136">
        <v>627168.33</v>
      </c>
      <c r="L17" s="136"/>
      <c r="M17" s="136"/>
      <c r="N17" s="154"/>
      <c r="O17" s="135"/>
      <c r="P17" s="173">
        <v>13516000</v>
      </c>
    </row>
    <row r="18" spans="1:16" s="132" customFormat="1" ht="12.75">
      <c r="A18" s="134" t="s">
        <v>262</v>
      </c>
      <c r="B18" s="135">
        <v>450900</v>
      </c>
      <c r="C18" s="136">
        <v>233277.43</v>
      </c>
      <c r="D18" s="137">
        <v>14550.35</v>
      </c>
      <c r="E18" s="137">
        <v>13025.06</v>
      </c>
      <c r="F18" s="137">
        <v>10508.87</v>
      </c>
      <c r="G18" s="137">
        <v>66730.01</v>
      </c>
      <c r="H18" s="137">
        <v>52472.85</v>
      </c>
      <c r="I18" s="137">
        <v>44246.4</v>
      </c>
      <c r="J18" s="137">
        <v>53595.19</v>
      </c>
      <c r="K18" s="137">
        <v>828.54</v>
      </c>
      <c r="L18" s="137"/>
      <c r="M18" s="137"/>
      <c r="N18" s="138"/>
      <c r="O18" s="135"/>
      <c r="P18" s="173">
        <v>674000</v>
      </c>
    </row>
    <row r="19" spans="1:16" s="132" customFormat="1" ht="12.75">
      <c r="A19" s="134" t="s">
        <v>451</v>
      </c>
      <c r="B19" s="135">
        <v>3100</v>
      </c>
      <c r="C19" s="136">
        <v>46724.01</v>
      </c>
      <c r="D19" s="136">
        <v>9163.41</v>
      </c>
      <c r="E19" s="136">
        <v>63887.9</v>
      </c>
      <c r="F19" s="136">
        <v>34269.01</v>
      </c>
      <c r="G19" s="136">
        <v>63977.46</v>
      </c>
      <c r="H19" s="136">
        <v>9889.67</v>
      </c>
      <c r="I19" s="136">
        <v>13960.29</v>
      </c>
      <c r="J19" s="136">
        <v>15626.16</v>
      </c>
      <c r="K19" s="136">
        <v>46078.93</v>
      </c>
      <c r="L19" s="136"/>
      <c r="M19" s="136"/>
      <c r="N19" s="154"/>
      <c r="O19" s="135"/>
      <c r="P19" s="173">
        <v>428000</v>
      </c>
    </row>
    <row r="20" spans="1:16" s="132" customFormat="1" ht="12.75">
      <c r="A20" s="134" t="s">
        <v>264</v>
      </c>
      <c r="B20" s="135">
        <v>180800</v>
      </c>
      <c r="C20" s="136">
        <v>0</v>
      </c>
      <c r="D20" s="137">
        <v>0</v>
      </c>
      <c r="E20" s="137">
        <v>88707.77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/>
      <c r="M20" s="137"/>
      <c r="N20" s="138"/>
      <c r="O20" s="135"/>
      <c r="P20" s="173">
        <v>165000</v>
      </c>
    </row>
    <row r="21" spans="1:16" s="132" customFormat="1" ht="12.75">
      <c r="A21" s="134" t="s">
        <v>263</v>
      </c>
      <c r="B21" s="135">
        <v>0</v>
      </c>
      <c r="C21" s="136">
        <v>7522.28</v>
      </c>
      <c r="D21" s="137">
        <v>0</v>
      </c>
      <c r="E21" s="137">
        <v>0</v>
      </c>
      <c r="F21" s="137">
        <v>1107.62</v>
      </c>
      <c r="G21" s="137">
        <v>307.84</v>
      </c>
      <c r="H21" s="137">
        <v>0</v>
      </c>
      <c r="I21" s="137">
        <v>0</v>
      </c>
      <c r="J21" s="137">
        <v>2750.04</v>
      </c>
      <c r="K21" s="137">
        <v>0</v>
      </c>
      <c r="L21" s="137"/>
      <c r="M21" s="137"/>
      <c r="N21" s="138"/>
      <c r="O21" s="135"/>
      <c r="P21" s="173">
        <v>4000</v>
      </c>
    </row>
    <row r="22" spans="1:15" s="32" customFormat="1" ht="12.75">
      <c r="A22" s="110">
        <v>2010</v>
      </c>
      <c r="B22" s="116">
        <v>0</v>
      </c>
      <c r="C22" s="108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12">
        <v>0</v>
      </c>
      <c r="O22" s="114">
        <v>0</v>
      </c>
    </row>
    <row r="23" spans="1:15" s="32" customFormat="1" ht="13.5" thickBot="1">
      <c r="A23" s="111">
        <v>2009</v>
      </c>
      <c r="B23" s="98">
        <v>0</v>
      </c>
      <c r="C23" s="109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113">
        <v>0</v>
      </c>
      <c r="O23" s="115">
        <v>0</v>
      </c>
    </row>
    <row r="24" spans="1:15" s="32" customFormat="1" ht="12.75">
      <c r="A24" s="2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6" s="32" customFormat="1" ht="12.75">
      <c r="A25" s="65" t="s">
        <v>509</v>
      </c>
      <c r="P25" s="99"/>
    </row>
    <row r="26" spans="1:13" s="32" customFormat="1" ht="12.75">
      <c r="A26" s="66">
        <v>2011</v>
      </c>
      <c r="B26" s="67">
        <v>1038461.69</v>
      </c>
      <c r="C26" s="67">
        <v>1337639.74</v>
      </c>
      <c r="D26" s="67">
        <v>1522144</v>
      </c>
      <c r="E26" s="67">
        <v>1664384.4</v>
      </c>
      <c r="F26" s="67">
        <v>2015262.53</v>
      </c>
      <c r="G26" s="67">
        <v>2159872.16</v>
      </c>
      <c r="H26" s="67">
        <v>2319741.16</v>
      </c>
      <c r="I26" s="67">
        <v>2463233.62</v>
      </c>
      <c r="J26" s="67">
        <v>2972811.47</v>
      </c>
      <c r="K26" s="67"/>
      <c r="L26" s="67"/>
      <c r="M26" s="67"/>
    </row>
    <row r="27" spans="1:13" s="32" customFormat="1" ht="12.75">
      <c r="A27" s="66">
        <v>2010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1:13" s="32" customFormat="1" ht="12.75">
      <c r="A28" s="66">
        <v>2009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7" s="32" customFormat="1" ht="13.5" thickBot="1">
      <c r="A29" s="65" t="s">
        <v>510</v>
      </c>
      <c r="B29" s="19"/>
      <c r="C29" s="68"/>
      <c r="D29" s="1"/>
      <c r="E29" s="1"/>
      <c r="F29" s="1"/>
      <c r="G29" s="69"/>
    </row>
    <row r="30" spans="1:16" s="32" customFormat="1" ht="12.75">
      <c r="A30" s="46">
        <v>2011</v>
      </c>
      <c r="B30" s="67">
        <v>2654366.84</v>
      </c>
      <c r="C30" s="67">
        <v>3902360.39</v>
      </c>
      <c r="D30" s="67">
        <v>5568156.609999999</v>
      </c>
      <c r="E30" s="67">
        <v>6717450.999999999</v>
      </c>
      <c r="F30" s="67">
        <v>8219694.409999999</v>
      </c>
      <c r="G30" s="67">
        <v>9517654.489999998</v>
      </c>
      <c r="H30" s="67">
        <v>10912063.189999998</v>
      </c>
      <c r="I30" s="67">
        <v>12423685.349999998</v>
      </c>
      <c r="J30" s="67">
        <v>13408336.579999998</v>
      </c>
      <c r="K30" s="67"/>
      <c r="L30" s="67"/>
      <c r="M30" s="67"/>
      <c r="O30" s="240" t="s">
        <v>108</v>
      </c>
      <c r="P30" s="99">
        <v>-15293500</v>
      </c>
    </row>
    <row r="31" spans="1:16" s="32" customFormat="1" ht="13.5" thickBot="1">
      <c r="A31" s="46">
        <v>2010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O31" s="241"/>
      <c r="P31" s="99">
        <v>-15500000</v>
      </c>
    </row>
    <row r="32" spans="1:16" ht="12.75">
      <c r="A32" s="46">
        <v>2009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O32" s="242" t="s">
        <v>109</v>
      </c>
      <c r="P32" s="94">
        <v>206500</v>
      </c>
    </row>
    <row r="33" spans="1:15" ht="13.5" thickBot="1">
      <c r="A33" s="18"/>
      <c r="E33" s="20"/>
      <c r="F33" s="52"/>
      <c r="G33" s="20"/>
      <c r="H33" s="20"/>
      <c r="O33" s="243"/>
    </row>
    <row r="34" spans="1:15" ht="12.75">
      <c r="A34" s="18"/>
      <c r="L34" t="s">
        <v>192</v>
      </c>
      <c r="M34" t="s">
        <v>193</v>
      </c>
      <c r="O34" s="244" t="s">
        <v>109</v>
      </c>
    </row>
    <row r="35" spans="1:15" ht="13.5" thickBot="1">
      <c r="A35" s="18"/>
      <c r="L35" s="94">
        <v>-15293500</v>
      </c>
      <c r="M35" s="95">
        <v>-15500000</v>
      </c>
      <c r="O35" s="245"/>
    </row>
    <row r="36" spans="1:5" ht="15" customHeight="1">
      <c r="A36" s="45"/>
      <c r="B36" s="45"/>
      <c r="C36" s="45"/>
      <c r="D36" s="45"/>
      <c r="E36" s="45"/>
    </row>
    <row r="37" spans="1:2" ht="15" customHeight="1">
      <c r="A37" s="46"/>
      <c r="B37" s="47"/>
    </row>
    <row r="38" spans="1:2" ht="15" customHeight="1">
      <c r="A38" s="46"/>
      <c r="B38" s="47"/>
    </row>
    <row r="39" spans="1:2" ht="15" customHeight="1">
      <c r="A39" s="46"/>
      <c r="B39" s="47"/>
    </row>
    <row r="40" spans="1:4" ht="13.5" thickBot="1">
      <c r="A40" s="70"/>
      <c r="B40" s="22"/>
      <c r="C40" s="22"/>
      <c r="D40" s="19"/>
    </row>
    <row r="41" spans="1:16" ht="16.5" thickBot="1">
      <c r="A41" s="231" t="s">
        <v>188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3"/>
    </row>
    <row r="42" spans="1:16" ht="12.75">
      <c r="A42" s="96"/>
      <c r="B42" s="90"/>
      <c r="C42" s="83"/>
      <c r="D42" s="62"/>
      <c r="E42" s="82"/>
      <c r="F42" s="62"/>
      <c r="G42" s="82"/>
      <c r="H42" s="82"/>
      <c r="I42" s="82"/>
      <c r="J42" s="1"/>
      <c r="K42" s="1"/>
      <c r="L42" s="1"/>
      <c r="M42" s="1"/>
      <c r="N42" s="1"/>
      <c r="O42" s="1"/>
      <c r="P42" s="21"/>
    </row>
    <row r="43" spans="1:16" ht="13.5" thickBot="1">
      <c r="A43" s="84"/>
      <c r="B43" s="85"/>
      <c r="C43" s="85"/>
      <c r="D43" s="86"/>
      <c r="E43" s="87"/>
      <c r="F43" s="88"/>
      <c r="G43" s="87"/>
      <c r="H43" s="87"/>
      <c r="I43" s="87"/>
      <c r="J43" s="87"/>
      <c r="K43" s="87"/>
      <c r="L43" s="87"/>
      <c r="M43" s="87"/>
      <c r="N43" s="87"/>
      <c r="O43" s="87"/>
      <c r="P43" s="89"/>
    </row>
    <row r="44" spans="1:4" ht="13.5" hidden="1" thickBot="1">
      <c r="A44" s="42"/>
      <c r="B44" s="22"/>
      <c r="C44" s="22"/>
      <c r="D44" s="44"/>
    </row>
    <row r="45" spans="1:16" ht="16.5" hidden="1" thickBot="1">
      <c r="A45" s="231" t="s">
        <v>189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3"/>
    </row>
    <row r="46" spans="1:6" ht="12.75" hidden="1">
      <c r="A46" s="42"/>
      <c r="B46" s="22"/>
      <c r="C46" s="22"/>
      <c r="D46" s="44"/>
      <c r="F46" s="4"/>
    </row>
    <row r="47" spans="2:6" ht="12.75" hidden="1">
      <c r="B47" s="22"/>
      <c r="C47" s="22"/>
      <c r="D47" s="44"/>
      <c r="F47" s="4"/>
    </row>
    <row r="48" spans="1:4" ht="12.75" hidden="1">
      <c r="A48" s="70"/>
      <c r="B48" s="22"/>
      <c r="C48" s="22"/>
      <c r="D48" s="19"/>
    </row>
    <row r="49" spans="1:11" ht="12.75" hidden="1">
      <c r="A49" s="71"/>
      <c r="B49" s="22"/>
      <c r="C49" s="22"/>
      <c r="D49" s="44"/>
      <c r="F49" s="4"/>
      <c r="J49" s="1"/>
      <c r="K49" s="1"/>
    </row>
    <row r="50" spans="1:11" ht="12.75" hidden="1">
      <c r="A50" s="72"/>
      <c r="B50" s="22"/>
      <c r="C50" s="22"/>
      <c r="D50" s="44"/>
      <c r="F50" s="4"/>
      <c r="J50" s="1"/>
      <c r="K50" s="1"/>
    </row>
    <row r="51" spans="1:11" ht="12.75" hidden="1">
      <c r="A51" s="42"/>
      <c r="B51" s="22"/>
      <c r="C51" s="22"/>
      <c r="D51" s="44"/>
      <c r="F51" s="4"/>
      <c r="J51" s="1"/>
      <c r="K51" s="1"/>
    </row>
    <row r="52" spans="1:11" ht="5.25" customHeight="1" hidden="1">
      <c r="A52" s="22"/>
      <c r="B52" s="22"/>
      <c r="C52" s="22"/>
      <c r="D52" s="22"/>
      <c r="J52" s="1"/>
      <c r="K52" s="1"/>
    </row>
    <row r="53" spans="4:11" ht="12.75" hidden="1">
      <c r="D53" s="57"/>
      <c r="J53" s="1"/>
      <c r="K53" s="1"/>
    </row>
    <row r="54" spans="6:11" ht="12.75" hidden="1">
      <c r="F54" s="1"/>
      <c r="G54" s="1"/>
      <c r="H54" s="1"/>
      <c r="I54" s="1"/>
      <c r="J54" s="1"/>
      <c r="K54" s="1"/>
    </row>
    <row r="55" spans="6:11" ht="12.75">
      <c r="F55" s="1"/>
      <c r="G55" s="1"/>
      <c r="H55" s="1"/>
      <c r="I55" s="1"/>
      <c r="J55" s="1"/>
      <c r="K55" s="1"/>
    </row>
    <row r="56" spans="6:11" ht="12.75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48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mergeCells count="8">
    <mergeCell ref="E2:I2"/>
    <mergeCell ref="A45:P45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5"/>
  <sheetViews>
    <sheetView zoomScale="75" zoomScaleNormal="75" workbookViewId="0" topLeftCell="A1">
      <pane xSplit="16" ySplit="2" topLeftCell="AC12" activePane="bottomRight" state="frozen"/>
      <selection pane="topLeft" activeCell="AE418" sqref="AE418"/>
      <selection pane="topRight" activeCell="AE418" sqref="AE418"/>
      <selection pane="bottomLeft" activeCell="AE418" sqref="AE418"/>
      <selection pane="bottomRight" activeCell="O48" sqref="O48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51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00390625" style="169" customWidth="1"/>
    <col min="33" max="33" width="11.421875" style="3" customWidth="1"/>
  </cols>
  <sheetData>
    <row r="1" spans="1:34" s="12" customFormat="1" ht="51.75" thickBot="1">
      <c r="A1" s="9" t="s">
        <v>194</v>
      </c>
      <c r="B1" s="10" t="s">
        <v>195</v>
      </c>
      <c r="C1" s="10" t="s">
        <v>287</v>
      </c>
      <c r="D1" s="11" t="s">
        <v>203</v>
      </c>
      <c r="E1" s="11" t="s">
        <v>214</v>
      </c>
      <c r="F1" s="34" t="s">
        <v>286</v>
      </c>
      <c r="G1" s="34"/>
      <c r="H1" s="34"/>
      <c r="I1" s="34"/>
      <c r="J1" s="34"/>
      <c r="K1" s="10"/>
      <c r="L1" s="10"/>
      <c r="M1" s="10"/>
      <c r="N1" s="10"/>
      <c r="O1" s="49"/>
      <c r="P1" s="30" t="s">
        <v>161</v>
      </c>
      <c r="Q1" s="40" t="s">
        <v>185</v>
      </c>
      <c r="R1" s="37" t="s">
        <v>185</v>
      </c>
      <c r="S1" s="27" t="s">
        <v>185</v>
      </c>
      <c r="T1" s="26" t="s">
        <v>185</v>
      </c>
      <c r="U1" s="27" t="s">
        <v>185</v>
      </c>
      <c r="V1" s="26" t="s">
        <v>185</v>
      </c>
      <c r="W1" s="27" t="s">
        <v>185</v>
      </c>
      <c r="X1" s="26" t="s">
        <v>185</v>
      </c>
      <c r="Y1" s="27" t="s">
        <v>185</v>
      </c>
      <c r="Z1" s="37" t="s">
        <v>185</v>
      </c>
      <c r="AA1" s="40" t="s">
        <v>185</v>
      </c>
      <c r="AB1" s="37" t="s">
        <v>185</v>
      </c>
      <c r="AC1" s="79" t="s">
        <v>185</v>
      </c>
      <c r="AD1" s="164"/>
      <c r="AE1" s="155" t="s">
        <v>425</v>
      </c>
      <c r="AF1" s="155" t="s">
        <v>426</v>
      </c>
      <c r="AG1" s="164" t="s">
        <v>427</v>
      </c>
      <c r="AH1" s="155" t="s">
        <v>281</v>
      </c>
    </row>
    <row r="2" spans="1:33" s="8" customFormat="1" ht="16.5" thickBot="1">
      <c r="A2" s="17"/>
      <c r="B2"/>
      <c r="C2"/>
      <c r="D2" t="s">
        <v>492</v>
      </c>
      <c r="E2"/>
      <c r="F2" s="33"/>
      <c r="G2" s="23"/>
      <c r="H2" s="23"/>
      <c r="I2" s="23"/>
      <c r="J2" s="23"/>
      <c r="K2" s="23"/>
      <c r="L2" s="23"/>
      <c r="M2" s="23"/>
      <c r="N2" s="23"/>
      <c r="O2" s="50"/>
      <c r="P2" s="14"/>
      <c r="Q2" s="36" t="s">
        <v>163</v>
      </c>
      <c r="R2" s="38" t="s">
        <v>164</v>
      </c>
      <c r="S2" s="29" t="s">
        <v>165</v>
      </c>
      <c r="T2" s="28" t="s">
        <v>166</v>
      </c>
      <c r="U2" s="29" t="s">
        <v>162</v>
      </c>
      <c r="V2" s="28" t="s">
        <v>167</v>
      </c>
      <c r="W2" s="29" t="s">
        <v>168</v>
      </c>
      <c r="X2" s="28" t="s">
        <v>169</v>
      </c>
      <c r="Y2" s="29" t="s">
        <v>170</v>
      </c>
      <c r="Z2" s="38" t="s">
        <v>171</v>
      </c>
      <c r="AA2" s="41" t="s">
        <v>172</v>
      </c>
      <c r="AB2" s="28" t="s">
        <v>173</v>
      </c>
      <c r="AC2" s="144" t="s">
        <v>174</v>
      </c>
      <c r="AD2" s="165"/>
      <c r="AG2" s="7"/>
    </row>
    <row r="3" spans="1:34" s="1" customFormat="1" ht="12.75">
      <c r="A3" s="60" t="s">
        <v>307</v>
      </c>
      <c r="B3" s="60" t="s">
        <v>308</v>
      </c>
      <c r="C3" s="60"/>
      <c r="D3" s="60" t="s">
        <v>493</v>
      </c>
      <c r="E3" s="60" t="s">
        <v>222</v>
      </c>
      <c r="F3" s="103" t="s">
        <v>307</v>
      </c>
      <c r="G3" s="103" t="s">
        <v>308</v>
      </c>
      <c r="H3" s="103" t="s">
        <v>284</v>
      </c>
      <c r="I3" s="103" t="s">
        <v>493</v>
      </c>
      <c r="J3" s="103" t="s">
        <v>222</v>
      </c>
      <c r="K3" s="25">
        <f aca="true" t="shared" si="0" ref="K3:K9">IF(A3=F3,0,"Fehler")</f>
        <v>0</v>
      </c>
      <c r="L3" s="25">
        <f aca="true" t="shared" si="1" ref="L3:L9">IF(B3=G3,0,"Fehler")</f>
        <v>0</v>
      </c>
      <c r="M3" s="25">
        <f aca="true" t="shared" si="2" ref="M3:M38">IF(D3=I3,0,"Fehler")</f>
        <v>0</v>
      </c>
      <c r="N3" s="25">
        <f aca="true" t="shared" si="3" ref="N3:N10">IF(E3=J3,0,"Fehler")</f>
        <v>0</v>
      </c>
      <c r="O3" s="60" t="s">
        <v>247</v>
      </c>
      <c r="P3" s="92">
        <v>500</v>
      </c>
      <c r="Q3" s="142">
        <v>0</v>
      </c>
      <c r="R3" s="142">
        <v>0</v>
      </c>
      <c r="S3" s="142">
        <v>0</v>
      </c>
      <c r="T3" s="142">
        <v>0</v>
      </c>
      <c r="U3" s="142">
        <v>0</v>
      </c>
      <c r="V3" s="142">
        <v>0</v>
      </c>
      <c r="W3" s="142">
        <v>0</v>
      </c>
      <c r="X3" s="142">
        <v>0</v>
      </c>
      <c r="Y3" s="142">
        <v>0</v>
      </c>
      <c r="Z3" s="142">
        <v>0</v>
      </c>
      <c r="AA3" s="142">
        <v>0</v>
      </c>
      <c r="AB3" s="142">
        <v>0</v>
      </c>
      <c r="AC3" s="39">
        <f aca="true" t="shared" si="4" ref="AC3:AC10">SUM(Q3:AB3)</f>
        <v>0</v>
      </c>
      <c r="AD3" s="166"/>
      <c r="AE3" s="140">
        <f>AC3/AE$41*AE$42</f>
        <v>0</v>
      </c>
      <c r="AF3" s="54"/>
      <c r="AG3" s="6"/>
      <c r="AH3" s="171">
        <f aca="true" t="shared" si="5" ref="AH3:AH10">IF(AG3&gt;0,AG3,AC3+AE3+AF3)</f>
        <v>0</v>
      </c>
    </row>
    <row r="4" spans="1:34" s="1" customFormat="1" ht="12.75">
      <c r="A4" s="60" t="s">
        <v>307</v>
      </c>
      <c r="B4" s="60" t="s">
        <v>308</v>
      </c>
      <c r="C4" s="60"/>
      <c r="D4" s="60" t="s">
        <v>493</v>
      </c>
      <c r="E4" s="60" t="s">
        <v>223</v>
      </c>
      <c r="F4" s="103" t="s">
        <v>307</v>
      </c>
      <c r="G4" s="103" t="s">
        <v>308</v>
      </c>
      <c r="H4" s="103" t="s">
        <v>284</v>
      </c>
      <c r="I4" s="103" t="s">
        <v>493</v>
      </c>
      <c r="J4" s="103" t="s">
        <v>223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60" t="s">
        <v>178</v>
      </c>
      <c r="P4" s="92">
        <v>600</v>
      </c>
      <c r="Q4" s="142">
        <v>0</v>
      </c>
      <c r="R4" s="142">
        <v>0</v>
      </c>
      <c r="S4" s="142">
        <v>0</v>
      </c>
      <c r="T4" s="142">
        <v>0</v>
      </c>
      <c r="U4" s="142">
        <v>0</v>
      </c>
      <c r="V4" s="142">
        <v>0</v>
      </c>
      <c r="W4" s="142">
        <v>0</v>
      </c>
      <c r="X4" s="142">
        <v>0</v>
      </c>
      <c r="Y4" s="142">
        <v>0</v>
      </c>
      <c r="Z4" s="142">
        <v>0</v>
      </c>
      <c r="AA4" s="142">
        <v>0</v>
      </c>
      <c r="AB4" s="142">
        <v>0</v>
      </c>
      <c r="AC4" s="39">
        <f t="shared" si="4"/>
        <v>0</v>
      </c>
      <c r="AD4" s="166"/>
      <c r="AE4" s="140">
        <f>AC4/AE$41*AE$42</f>
        <v>0</v>
      </c>
      <c r="AF4" s="54"/>
      <c r="AG4" s="6"/>
      <c r="AH4" s="171">
        <f t="shared" si="5"/>
        <v>0</v>
      </c>
    </row>
    <row r="5" spans="1:34" s="1" customFormat="1" ht="12.75">
      <c r="A5" s="60" t="s">
        <v>307</v>
      </c>
      <c r="B5" s="60" t="s">
        <v>308</v>
      </c>
      <c r="C5" s="60"/>
      <c r="D5" s="60" t="s">
        <v>312</v>
      </c>
      <c r="E5" s="60" t="s">
        <v>495</v>
      </c>
      <c r="F5" s="103" t="s">
        <v>307</v>
      </c>
      <c r="G5" s="103" t="s">
        <v>308</v>
      </c>
      <c r="H5" s="103" t="s">
        <v>284</v>
      </c>
      <c r="I5" s="103" t="s">
        <v>312</v>
      </c>
      <c r="J5" s="103" t="s">
        <v>495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60" t="s">
        <v>115</v>
      </c>
      <c r="P5" s="92">
        <v>0</v>
      </c>
      <c r="Q5" s="142">
        <v>516.94</v>
      </c>
      <c r="R5" s="142">
        <v>0</v>
      </c>
      <c r="S5" s="142">
        <v>0</v>
      </c>
      <c r="T5" s="142">
        <v>516.94</v>
      </c>
      <c r="U5" s="142">
        <v>0</v>
      </c>
      <c r="V5" s="142">
        <v>0</v>
      </c>
      <c r="W5" s="142">
        <v>516.94</v>
      </c>
      <c r="X5" s="142">
        <v>0</v>
      </c>
      <c r="Y5" s="142">
        <v>0</v>
      </c>
      <c r="Z5" s="142">
        <v>0</v>
      </c>
      <c r="AA5" s="142">
        <v>0</v>
      </c>
      <c r="AB5" s="142">
        <v>0</v>
      </c>
      <c r="AC5" s="39">
        <f t="shared" si="4"/>
        <v>1550.8200000000002</v>
      </c>
      <c r="AD5" s="166"/>
      <c r="AE5" s="140">
        <f>AC5/AE$41*AE$42</f>
        <v>516.94</v>
      </c>
      <c r="AF5" s="54"/>
      <c r="AG5" s="6"/>
      <c r="AH5" s="171">
        <f t="shared" si="5"/>
        <v>2067.76</v>
      </c>
    </row>
    <row r="6" spans="1:34" s="1" customFormat="1" ht="12.75">
      <c r="A6" s="60" t="s">
        <v>307</v>
      </c>
      <c r="B6" s="60" t="s">
        <v>308</v>
      </c>
      <c r="C6" s="60"/>
      <c r="D6" s="60" t="s">
        <v>312</v>
      </c>
      <c r="E6" s="60" t="s">
        <v>222</v>
      </c>
      <c r="F6" s="103" t="s">
        <v>307</v>
      </c>
      <c r="G6" s="103" t="s">
        <v>308</v>
      </c>
      <c r="H6" s="103" t="s">
        <v>284</v>
      </c>
      <c r="I6" s="103" t="s">
        <v>312</v>
      </c>
      <c r="J6" s="103" t="s">
        <v>222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139" t="s">
        <v>247</v>
      </c>
      <c r="P6" s="92">
        <v>2400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39">
        <f t="shared" si="4"/>
        <v>0</v>
      </c>
      <c r="AD6" s="166"/>
      <c r="AE6" s="140">
        <f>AC6/AE$41*AE$42</f>
        <v>0</v>
      </c>
      <c r="AF6" s="54"/>
      <c r="AG6" s="6"/>
      <c r="AH6" s="171">
        <f t="shared" si="5"/>
        <v>0</v>
      </c>
    </row>
    <row r="7" spans="1:34" s="1" customFormat="1" ht="12.75">
      <c r="A7" s="60" t="s">
        <v>307</v>
      </c>
      <c r="B7" s="60" t="s">
        <v>308</v>
      </c>
      <c r="C7" s="60"/>
      <c r="D7" s="60" t="s">
        <v>312</v>
      </c>
      <c r="E7" s="60" t="s">
        <v>223</v>
      </c>
      <c r="F7" s="103" t="s">
        <v>307</v>
      </c>
      <c r="G7" s="103" t="s">
        <v>308</v>
      </c>
      <c r="H7" s="103" t="s">
        <v>284</v>
      </c>
      <c r="I7" s="103" t="s">
        <v>312</v>
      </c>
      <c r="J7" s="103" t="s">
        <v>223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60" t="s">
        <v>178</v>
      </c>
      <c r="P7" s="92">
        <v>500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39">
        <f t="shared" si="4"/>
        <v>0</v>
      </c>
      <c r="AD7" s="166"/>
      <c r="AE7" s="140">
        <f>AC7/AE$41*AE$42</f>
        <v>0</v>
      </c>
      <c r="AF7" s="54"/>
      <c r="AG7" s="6"/>
      <c r="AH7" s="171">
        <f t="shared" si="5"/>
        <v>0</v>
      </c>
    </row>
    <row r="8" spans="1:34" s="1" customFormat="1" ht="12.75">
      <c r="A8" s="60" t="s">
        <v>307</v>
      </c>
      <c r="B8" s="60" t="s">
        <v>308</v>
      </c>
      <c r="C8" s="60"/>
      <c r="D8" s="60" t="s">
        <v>328</v>
      </c>
      <c r="E8" s="60" t="s">
        <v>222</v>
      </c>
      <c r="F8" s="103" t="s">
        <v>307</v>
      </c>
      <c r="G8" s="103" t="s">
        <v>308</v>
      </c>
      <c r="H8" s="103" t="s">
        <v>284</v>
      </c>
      <c r="I8" s="103" t="s">
        <v>328</v>
      </c>
      <c r="J8" s="103" t="s">
        <v>222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60" t="s">
        <v>247</v>
      </c>
      <c r="P8" s="92">
        <v>0</v>
      </c>
      <c r="Q8" s="142">
        <v>790.88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39">
        <f t="shared" si="4"/>
        <v>790.88</v>
      </c>
      <c r="AD8" s="166"/>
      <c r="AE8" s="140">
        <f>AC8/AE$41*AE$42</f>
        <v>263.62666666666667</v>
      </c>
      <c r="AF8" s="54"/>
      <c r="AG8" s="6"/>
      <c r="AH8" s="171">
        <f t="shared" si="5"/>
        <v>1054.5066666666667</v>
      </c>
    </row>
    <row r="9" spans="1:34" s="1" customFormat="1" ht="12.75">
      <c r="A9" s="60" t="s">
        <v>307</v>
      </c>
      <c r="B9" s="60" t="s">
        <v>308</v>
      </c>
      <c r="C9" s="60"/>
      <c r="D9" s="60" t="s">
        <v>328</v>
      </c>
      <c r="E9" s="60" t="s">
        <v>223</v>
      </c>
      <c r="F9" s="103" t="s">
        <v>307</v>
      </c>
      <c r="G9" s="103" t="s">
        <v>308</v>
      </c>
      <c r="H9" s="103" t="s">
        <v>284</v>
      </c>
      <c r="I9" s="103" t="s">
        <v>328</v>
      </c>
      <c r="J9" s="103" t="s">
        <v>223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60" t="s">
        <v>178</v>
      </c>
      <c r="P9" s="9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39">
        <f t="shared" si="4"/>
        <v>0</v>
      </c>
      <c r="AD9" s="166"/>
      <c r="AE9" s="140">
        <f>AC9/AE$41*AE$42</f>
        <v>0</v>
      </c>
      <c r="AF9" s="54"/>
      <c r="AG9" s="6"/>
      <c r="AH9" s="171">
        <f t="shared" si="5"/>
        <v>0</v>
      </c>
    </row>
    <row r="10" spans="1:34" s="1" customFormat="1" ht="12.75">
      <c r="A10" s="60" t="s">
        <v>307</v>
      </c>
      <c r="B10" s="60" t="s">
        <v>308</v>
      </c>
      <c r="C10" s="60"/>
      <c r="D10" s="60" t="s">
        <v>328</v>
      </c>
      <c r="E10" s="60" t="s">
        <v>496</v>
      </c>
      <c r="F10" s="103" t="s">
        <v>307</v>
      </c>
      <c r="G10" s="103" t="s">
        <v>308</v>
      </c>
      <c r="H10" s="103" t="s">
        <v>284</v>
      </c>
      <c r="I10" s="103" t="s">
        <v>328</v>
      </c>
      <c r="J10" s="103" t="s">
        <v>496</v>
      </c>
      <c r="K10" s="25">
        <f aca="true" t="shared" si="6" ref="K10:K38">IF(A10=F10,0,"Fehler")</f>
        <v>0</v>
      </c>
      <c r="L10" s="25">
        <f aca="true" t="shared" si="7" ref="L10:L38">IF(B10=G10,0,"Fehler")</f>
        <v>0</v>
      </c>
      <c r="M10" s="25">
        <f t="shared" si="2"/>
        <v>0</v>
      </c>
      <c r="N10" s="25">
        <f t="shared" si="3"/>
        <v>0</v>
      </c>
      <c r="O10" s="60" t="s">
        <v>116</v>
      </c>
      <c r="P10" s="92">
        <v>40000</v>
      </c>
      <c r="Q10" s="142">
        <v>1930.52</v>
      </c>
      <c r="R10" s="142">
        <v>48.6</v>
      </c>
      <c r="S10" s="142">
        <v>78.36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39">
        <f t="shared" si="4"/>
        <v>2057.48</v>
      </c>
      <c r="AD10" s="166"/>
      <c r="AE10" s="140"/>
      <c r="AF10" s="54">
        <v>0</v>
      </c>
      <c r="AG10" s="6"/>
      <c r="AH10" s="171">
        <f t="shared" si="5"/>
        <v>2057.48</v>
      </c>
    </row>
    <row r="11" spans="1:34" s="1" customFormat="1" ht="12.75">
      <c r="A11" s="60" t="s">
        <v>307</v>
      </c>
      <c r="B11" s="60" t="s">
        <v>308</v>
      </c>
      <c r="C11" s="60"/>
      <c r="D11" s="60" t="s">
        <v>569</v>
      </c>
      <c r="E11" s="60" t="s">
        <v>495</v>
      </c>
      <c r="F11" s="103" t="s">
        <v>307</v>
      </c>
      <c r="G11" s="103" t="s">
        <v>308</v>
      </c>
      <c r="H11" s="103" t="s">
        <v>284</v>
      </c>
      <c r="I11" s="103" t="s">
        <v>569</v>
      </c>
      <c r="J11" s="103" t="s">
        <v>495</v>
      </c>
      <c r="K11" s="25">
        <f aca="true" t="shared" si="8" ref="K11:L15">IF(A11=F11,0,"Fehler")</f>
        <v>0</v>
      </c>
      <c r="L11" s="25">
        <f t="shared" si="8"/>
        <v>0</v>
      </c>
      <c r="M11" s="25">
        <f aca="true" t="shared" si="9" ref="M11:N15">IF(D11=I11,0,"Fehler")</f>
        <v>0</v>
      </c>
      <c r="N11" s="25">
        <f t="shared" si="9"/>
        <v>0</v>
      </c>
      <c r="O11" s="60" t="s">
        <v>115</v>
      </c>
      <c r="P11" s="92"/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39">
        <f aca="true" t="shared" si="10" ref="AC11:AC20">SUM(Q11:AB11)</f>
        <v>0</v>
      </c>
      <c r="AD11" s="166"/>
      <c r="AE11" s="140">
        <f>AC11/AE$41*AE$42</f>
        <v>0</v>
      </c>
      <c r="AF11" s="54"/>
      <c r="AG11" s="6"/>
      <c r="AH11" s="171">
        <f aca="true" t="shared" si="11" ref="AH11:AH20">IF(AG11&gt;0,AG11,AC11+AE11+AF11)</f>
        <v>0</v>
      </c>
    </row>
    <row r="12" spans="1:34" s="1" customFormat="1" ht="12.75">
      <c r="A12" s="60" t="s">
        <v>307</v>
      </c>
      <c r="B12" s="60" t="s">
        <v>308</v>
      </c>
      <c r="C12" s="60"/>
      <c r="D12" s="60" t="s">
        <v>569</v>
      </c>
      <c r="E12" s="60" t="s">
        <v>222</v>
      </c>
      <c r="F12" s="103" t="s">
        <v>307</v>
      </c>
      <c r="G12" s="103" t="s">
        <v>308</v>
      </c>
      <c r="H12" s="103" t="s">
        <v>284</v>
      </c>
      <c r="I12" s="103" t="s">
        <v>569</v>
      </c>
      <c r="J12" s="103" t="s">
        <v>222</v>
      </c>
      <c r="K12" s="25">
        <f t="shared" si="8"/>
        <v>0</v>
      </c>
      <c r="L12" s="25">
        <f t="shared" si="8"/>
        <v>0</v>
      </c>
      <c r="M12" s="25">
        <f t="shared" si="9"/>
        <v>0</v>
      </c>
      <c r="N12" s="25">
        <f t="shared" si="9"/>
        <v>0</v>
      </c>
      <c r="O12" s="60" t="s">
        <v>247</v>
      </c>
      <c r="P12" s="92"/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39">
        <f t="shared" si="10"/>
        <v>0</v>
      </c>
      <c r="AD12" s="166"/>
      <c r="AE12" s="140">
        <f>AC12/AE$41*AE$42</f>
        <v>0</v>
      </c>
      <c r="AF12" s="54"/>
      <c r="AG12" s="6"/>
      <c r="AH12" s="171">
        <f t="shared" si="11"/>
        <v>0</v>
      </c>
    </row>
    <row r="13" spans="1:34" s="1" customFormat="1" ht="12.75">
      <c r="A13" s="60" t="s">
        <v>307</v>
      </c>
      <c r="B13" s="60" t="s">
        <v>308</v>
      </c>
      <c r="C13" s="60"/>
      <c r="D13" s="60" t="s">
        <v>569</v>
      </c>
      <c r="E13" s="60" t="s">
        <v>223</v>
      </c>
      <c r="F13" s="103" t="s">
        <v>307</v>
      </c>
      <c r="G13" s="103" t="s">
        <v>308</v>
      </c>
      <c r="H13" s="103" t="s">
        <v>284</v>
      </c>
      <c r="I13" s="103" t="s">
        <v>569</v>
      </c>
      <c r="J13" s="103" t="s">
        <v>223</v>
      </c>
      <c r="K13" s="25">
        <f t="shared" si="8"/>
        <v>0</v>
      </c>
      <c r="L13" s="25">
        <f t="shared" si="8"/>
        <v>0</v>
      </c>
      <c r="M13" s="25">
        <f t="shared" si="9"/>
        <v>0</v>
      </c>
      <c r="N13" s="25">
        <f t="shared" si="9"/>
        <v>0</v>
      </c>
      <c r="O13" s="60" t="s">
        <v>178</v>
      </c>
      <c r="P13" s="92"/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30</v>
      </c>
      <c r="Z13" s="142">
        <v>0</v>
      </c>
      <c r="AA13" s="142">
        <v>0</v>
      </c>
      <c r="AB13" s="142">
        <v>0</v>
      </c>
      <c r="AC13" s="39">
        <f t="shared" si="10"/>
        <v>30</v>
      </c>
      <c r="AD13" s="166"/>
      <c r="AE13" s="140">
        <f>AC13/AE$41*AE$42</f>
        <v>10</v>
      </c>
      <c r="AF13" s="54"/>
      <c r="AG13" s="6"/>
      <c r="AH13" s="171">
        <f t="shared" si="11"/>
        <v>40</v>
      </c>
    </row>
    <row r="14" spans="1:34" s="1" customFormat="1" ht="12.75">
      <c r="A14" s="60" t="s">
        <v>307</v>
      </c>
      <c r="B14" s="60" t="s">
        <v>308</v>
      </c>
      <c r="C14" s="60"/>
      <c r="D14" s="60" t="s">
        <v>569</v>
      </c>
      <c r="E14" s="60" t="s">
        <v>496</v>
      </c>
      <c r="F14" s="103" t="s">
        <v>307</v>
      </c>
      <c r="G14" s="103" t="s">
        <v>308</v>
      </c>
      <c r="H14" s="103" t="s">
        <v>284</v>
      </c>
      <c r="I14" s="103" t="s">
        <v>569</v>
      </c>
      <c r="J14" s="103" t="s">
        <v>496</v>
      </c>
      <c r="K14" s="25">
        <f t="shared" si="8"/>
        <v>0</v>
      </c>
      <c r="L14" s="25">
        <f t="shared" si="8"/>
        <v>0</v>
      </c>
      <c r="M14" s="25">
        <f t="shared" si="9"/>
        <v>0</v>
      </c>
      <c r="N14" s="25">
        <f t="shared" si="9"/>
        <v>0</v>
      </c>
      <c r="O14" s="60" t="s">
        <v>116</v>
      </c>
      <c r="P14" s="92"/>
      <c r="Q14" s="142">
        <v>0</v>
      </c>
      <c r="R14" s="142">
        <v>0</v>
      </c>
      <c r="S14" s="142">
        <v>0</v>
      </c>
      <c r="T14" s="142">
        <v>0</v>
      </c>
      <c r="U14" s="142">
        <v>695.5</v>
      </c>
      <c r="V14" s="142">
        <v>0</v>
      </c>
      <c r="W14" s="142">
        <v>0</v>
      </c>
      <c r="X14" s="142">
        <v>0</v>
      </c>
      <c r="Y14" s="142">
        <v>1230.46</v>
      </c>
      <c r="Z14" s="142">
        <v>200</v>
      </c>
      <c r="AA14" s="142">
        <v>58</v>
      </c>
      <c r="AB14" s="142">
        <v>0</v>
      </c>
      <c r="AC14" s="39">
        <f t="shared" si="10"/>
        <v>2183.96</v>
      </c>
      <c r="AD14" s="166"/>
      <c r="AE14" s="140"/>
      <c r="AF14" s="54"/>
      <c r="AG14" s="6">
        <f>40000-SUM(AH15:AH20)</f>
        <v>30474.45333333333</v>
      </c>
      <c r="AH14" s="171">
        <f t="shared" si="11"/>
        <v>30474.45333333333</v>
      </c>
    </row>
    <row r="15" spans="1:34" s="1" customFormat="1" ht="12.75">
      <c r="A15" s="60" t="s">
        <v>307</v>
      </c>
      <c r="B15" s="60" t="s">
        <v>308</v>
      </c>
      <c r="C15" s="60"/>
      <c r="D15" s="60" t="s">
        <v>569</v>
      </c>
      <c r="E15" s="60" t="s">
        <v>121</v>
      </c>
      <c r="F15" s="103" t="s">
        <v>307</v>
      </c>
      <c r="G15" s="103" t="s">
        <v>308</v>
      </c>
      <c r="H15" s="103" t="s">
        <v>284</v>
      </c>
      <c r="I15" s="103" t="s">
        <v>569</v>
      </c>
      <c r="J15" s="103" t="s">
        <v>121</v>
      </c>
      <c r="K15" s="25">
        <f t="shared" si="8"/>
        <v>0</v>
      </c>
      <c r="L15" s="25">
        <f t="shared" si="8"/>
        <v>0</v>
      </c>
      <c r="M15" s="25">
        <f t="shared" si="9"/>
        <v>0</v>
      </c>
      <c r="N15" s="25">
        <f t="shared" si="9"/>
        <v>0</v>
      </c>
      <c r="O15" s="60" t="s">
        <v>127</v>
      </c>
      <c r="P15" s="92"/>
      <c r="Q15" s="142">
        <v>232.05</v>
      </c>
      <c r="R15" s="142">
        <v>120</v>
      </c>
      <c r="S15" s="142">
        <v>147.9</v>
      </c>
      <c r="T15" s="142">
        <v>230</v>
      </c>
      <c r="U15" s="142">
        <v>856.04</v>
      </c>
      <c r="V15" s="142">
        <v>741.6</v>
      </c>
      <c r="W15" s="142">
        <v>30</v>
      </c>
      <c r="X15" s="142">
        <v>120</v>
      </c>
      <c r="Y15" s="142">
        <v>0</v>
      </c>
      <c r="Z15" s="142">
        <v>0</v>
      </c>
      <c r="AA15" s="142">
        <v>0</v>
      </c>
      <c r="AB15" s="142">
        <v>0</v>
      </c>
      <c r="AC15" s="39">
        <f t="shared" si="10"/>
        <v>2477.59</v>
      </c>
      <c r="AD15" s="166"/>
      <c r="AE15" s="140">
        <f>AC15/AE$41*AE$42</f>
        <v>825.8633333333335</v>
      </c>
      <c r="AF15" s="54"/>
      <c r="AG15" s="6"/>
      <c r="AH15" s="171">
        <f t="shared" si="11"/>
        <v>3303.453333333334</v>
      </c>
    </row>
    <row r="16" spans="1:34" s="1" customFormat="1" ht="12.75">
      <c r="A16" s="60" t="s">
        <v>307</v>
      </c>
      <c r="B16" s="60" t="s">
        <v>308</v>
      </c>
      <c r="C16" s="60"/>
      <c r="D16" s="60" t="s">
        <v>569</v>
      </c>
      <c r="E16" s="60" t="s">
        <v>122</v>
      </c>
      <c r="F16" s="103" t="s">
        <v>307</v>
      </c>
      <c r="G16" s="103" t="s">
        <v>308</v>
      </c>
      <c r="H16" s="103" t="s">
        <v>284</v>
      </c>
      <c r="I16" s="103" t="s">
        <v>569</v>
      </c>
      <c r="J16" s="103" t="s">
        <v>122</v>
      </c>
      <c r="K16" s="25">
        <f aca="true" t="shared" si="12" ref="K16:L20">IF(A16=F16,0,"Fehler")</f>
        <v>0</v>
      </c>
      <c r="L16" s="25">
        <f t="shared" si="12"/>
        <v>0</v>
      </c>
      <c r="M16" s="25">
        <f aca="true" t="shared" si="13" ref="M16:N20">IF(D16=I16,0,"Fehler")</f>
        <v>0</v>
      </c>
      <c r="N16" s="25">
        <f t="shared" si="13"/>
        <v>0</v>
      </c>
      <c r="O16" s="60" t="s">
        <v>128</v>
      </c>
      <c r="P16" s="92"/>
      <c r="Q16" s="142">
        <v>85.1</v>
      </c>
      <c r="R16" s="142">
        <v>13</v>
      </c>
      <c r="S16" s="142">
        <v>84.45</v>
      </c>
      <c r="T16" s="142">
        <v>1234.7</v>
      </c>
      <c r="U16" s="142">
        <v>430.06</v>
      </c>
      <c r="V16" s="142">
        <v>259.75</v>
      </c>
      <c r="W16" s="142">
        <v>140</v>
      </c>
      <c r="X16" s="142">
        <v>471.76</v>
      </c>
      <c r="Y16" s="142">
        <v>0</v>
      </c>
      <c r="Z16" s="142">
        <v>0</v>
      </c>
      <c r="AA16" s="142">
        <v>0</v>
      </c>
      <c r="AB16" s="142">
        <v>0</v>
      </c>
      <c r="AC16" s="39">
        <f t="shared" si="10"/>
        <v>2718.8199999999997</v>
      </c>
      <c r="AD16" s="166"/>
      <c r="AE16" s="140">
        <f>AC16/AE$41*AE$42</f>
        <v>906.2733333333333</v>
      </c>
      <c r="AF16" s="54"/>
      <c r="AG16" s="6"/>
      <c r="AH16" s="171">
        <f t="shared" si="11"/>
        <v>3625.0933333333332</v>
      </c>
    </row>
    <row r="17" spans="1:34" s="1" customFormat="1" ht="12.75">
      <c r="A17" s="60" t="s">
        <v>307</v>
      </c>
      <c r="B17" s="60" t="s">
        <v>308</v>
      </c>
      <c r="C17" s="60"/>
      <c r="D17" s="60" t="s">
        <v>569</v>
      </c>
      <c r="E17" s="60" t="s">
        <v>123</v>
      </c>
      <c r="F17" s="103" t="s">
        <v>307</v>
      </c>
      <c r="G17" s="103" t="s">
        <v>308</v>
      </c>
      <c r="H17" s="103" t="s">
        <v>284</v>
      </c>
      <c r="I17" s="103" t="s">
        <v>569</v>
      </c>
      <c r="J17" s="103" t="s">
        <v>123</v>
      </c>
      <c r="K17" s="25">
        <f t="shared" si="12"/>
        <v>0</v>
      </c>
      <c r="L17" s="25">
        <f t="shared" si="12"/>
        <v>0</v>
      </c>
      <c r="M17" s="25">
        <f t="shared" si="13"/>
        <v>0</v>
      </c>
      <c r="N17" s="25">
        <f t="shared" si="13"/>
        <v>0</v>
      </c>
      <c r="O17" s="60" t="s">
        <v>129</v>
      </c>
      <c r="P17" s="92"/>
      <c r="Q17" s="142">
        <v>0</v>
      </c>
      <c r="R17" s="142">
        <v>0</v>
      </c>
      <c r="S17" s="142">
        <v>0</v>
      </c>
      <c r="T17" s="142">
        <v>0</v>
      </c>
      <c r="U17" s="142">
        <v>897.19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39">
        <f t="shared" si="10"/>
        <v>897.19</v>
      </c>
      <c r="AD17" s="166"/>
      <c r="AE17" s="140">
        <f>AC17/AE$41*AE$42</f>
        <v>299.06333333333333</v>
      </c>
      <c r="AF17" s="54"/>
      <c r="AG17" s="6"/>
      <c r="AH17" s="171">
        <f t="shared" si="11"/>
        <v>1196.2533333333333</v>
      </c>
    </row>
    <row r="18" spans="1:34" s="1" customFormat="1" ht="12.75">
      <c r="A18" s="60" t="s">
        <v>307</v>
      </c>
      <c r="B18" s="60" t="s">
        <v>308</v>
      </c>
      <c r="C18" s="60"/>
      <c r="D18" s="60" t="s">
        <v>569</v>
      </c>
      <c r="E18" s="60" t="s">
        <v>124</v>
      </c>
      <c r="F18" s="103" t="s">
        <v>307</v>
      </c>
      <c r="G18" s="103" t="s">
        <v>308</v>
      </c>
      <c r="H18" s="103" t="s">
        <v>284</v>
      </c>
      <c r="I18" s="103" t="s">
        <v>569</v>
      </c>
      <c r="J18" s="103" t="s">
        <v>124</v>
      </c>
      <c r="K18" s="25">
        <f t="shared" si="12"/>
        <v>0</v>
      </c>
      <c r="L18" s="25">
        <f t="shared" si="12"/>
        <v>0</v>
      </c>
      <c r="M18" s="25">
        <f t="shared" si="13"/>
        <v>0</v>
      </c>
      <c r="N18" s="25">
        <f t="shared" si="13"/>
        <v>0</v>
      </c>
      <c r="O18" s="60" t="s">
        <v>130</v>
      </c>
      <c r="P18" s="92"/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39">
        <f t="shared" si="10"/>
        <v>0</v>
      </c>
      <c r="AD18" s="166"/>
      <c r="AE18" s="140">
        <f>AC18/AE$41*AE$42</f>
        <v>0</v>
      </c>
      <c r="AF18" s="54"/>
      <c r="AG18" s="6"/>
      <c r="AH18" s="171">
        <f t="shared" si="11"/>
        <v>0</v>
      </c>
    </row>
    <row r="19" spans="1:34" s="1" customFormat="1" ht="12.75">
      <c r="A19" s="60" t="s">
        <v>307</v>
      </c>
      <c r="B19" s="60" t="s">
        <v>308</v>
      </c>
      <c r="C19" s="60"/>
      <c r="D19" s="60" t="s">
        <v>569</v>
      </c>
      <c r="E19" s="60" t="s">
        <v>125</v>
      </c>
      <c r="F19" s="103" t="s">
        <v>307</v>
      </c>
      <c r="G19" s="103" t="s">
        <v>308</v>
      </c>
      <c r="H19" s="103" t="s">
        <v>284</v>
      </c>
      <c r="I19" s="103" t="s">
        <v>569</v>
      </c>
      <c r="J19" s="103" t="s">
        <v>125</v>
      </c>
      <c r="K19" s="25">
        <f t="shared" si="12"/>
        <v>0</v>
      </c>
      <c r="L19" s="25">
        <f t="shared" si="12"/>
        <v>0</v>
      </c>
      <c r="M19" s="25">
        <f t="shared" si="13"/>
        <v>0</v>
      </c>
      <c r="N19" s="25">
        <f t="shared" si="13"/>
        <v>0</v>
      </c>
      <c r="O19" s="60" t="s">
        <v>131</v>
      </c>
      <c r="P19" s="92"/>
      <c r="Q19" s="142">
        <v>0</v>
      </c>
      <c r="R19" s="142">
        <v>0</v>
      </c>
      <c r="S19" s="142">
        <v>0</v>
      </c>
      <c r="T19" s="142">
        <v>0</v>
      </c>
      <c r="U19" s="142">
        <v>438.94</v>
      </c>
      <c r="V19" s="142">
        <v>0</v>
      </c>
      <c r="W19" s="142">
        <v>0</v>
      </c>
      <c r="X19" s="142">
        <v>550.97</v>
      </c>
      <c r="Y19" s="142">
        <v>60.65</v>
      </c>
      <c r="Z19" s="142">
        <v>0</v>
      </c>
      <c r="AA19" s="142">
        <v>0</v>
      </c>
      <c r="AB19" s="142">
        <v>0</v>
      </c>
      <c r="AC19" s="39">
        <f t="shared" si="10"/>
        <v>1050.5600000000002</v>
      </c>
      <c r="AD19" s="166"/>
      <c r="AE19" s="140">
        <f>AC19/AE$41*AE$42</f>
        <v>350.1866666666667</v>
      </c>
      <c r="AF19" s="54"/>
      <c r="AG19" s="6"/>
      <c r="AH19" s="171">
        <f t="shared" si="11"/>
        <v>1400.746666666667</v>
      </c>
    </row>
    <row r="20" spans="1:34" s="1" customFormat="1" ht="12.75">
      <c r="A20" s="60" t="s">
        <v>307</v>
      </c>
      <c r="B20" s="60" t="s">
        <v>308</v>
      </c>
      <c r="C20" s="60"/>
      <c r="D20" s="60" t="s">
        <v>569</v>
      </c>
      <c r="E20" s="60" t="s">
        <v>126</v>
      </c>
      <c r="F20" s="103" t="s">
        <v>307</v>
      </c>
      <c r="G20" s="103" t="s">
        <v>308</v>
      </c>
      <c r="H20" s="103" t="s">
        <v>284</v>
      </c>
      <c r="I20" s="103" t="s">
        <v>569</v>
      </c>
      <c r="J20" s="103" t="s">
        <v>126</v>
      </c>
      <c r="K20" s="25">
        <f t="shared" si="12"/>
        <v>0</v>
      </c>
      <c r="L20" s="25">
        <f t="shared" si="12"/>
        <v>0</v>
      </c>
      <c r="M20" s="25">
        <f t="shared" si="13"/>
        <v>0</v>
      </c>
      <c r="N20" s="25">
        <f t="shared" si="13"/>
        <v>0</v>
      </c>
      <c r="O20" s="60" t="s">
        <v>132</v>
      </c>
      <c r="P20" s="92"/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39">
        <f t="shared" si="10"/>
        <v>0</v>
      </c>
      <c r="AD20" s="166"/>
      <c r="AE20" s="140">
        <f>AC20/AE$41*AE$42</f>
        <v>0</v>
      </c>
      <c r="AF20" s="54"/>
      <c r="AG20" s="6"/>
      <c r="AH20" s="171">
        <f t="shared" si="11"/>
        <v>0</v>
      </c>
    </row>
    <row r="21" spans="1:34" s="1" customFormat="1" ht="12.75">
      <c r="A21" s="60" t="s">
        <v>307</v>
      </c>
      <c r="B21" s="60" t="s">
        <v>308</v>
      </c>
      <c r="C21" s="60"/>
      <c r="D21" s="60" t="s">
        <v>350</v>
      </c>
      <c r="E21" s="60" t="s">
        <v>495</v>
      </c>
      <c r="F21" s="103" t="s">
        <v>307</v>
      </c>
      <c r="G21" s="103" t="s">
        <v>308</v>
      </c>
      <c r="H21" s="103" t="s">
        <v>284</v>
      </c>
      <c r="I21" s="103" t="s">
        <v>350</v>
      </c>
      <c r="J21" s="103" t="s">
        <v>495</v>
      </c>
      <c r="K21" s="25">
        <f t="shared" si="6"/>
        <v>0</v>
      </c>
      <c r="L21" s="25">
        <f t="shared" si="7"/>
        <v>0</v>
      </c>
      <c r="M21" s="25">
        <f t="shared" si="2"/>
        <v>0</v>
      </c>
      <c r="N21" s="25">
        <f aca="true" t="shared" si="14" ref="N21:N38">IF(E21=J21,0,"Fehler")</f>
        <v>0</v>
      </c>
      <c r="O21" s="60" t="s">
        <v>115</v>
      </c>
      <c r="P21" s="92">
        <v>0</v>
      </c>
      <c r="Q21" s="142">
        <v>6472.41</v>
      </c>
      <c r="R21" s="142">
        <v>1847.67</v>
      </c>
      <c r="S21" s="142">
        <v>0</v>
      </c>
      <c r="T21" s="142">
        <v>4938.49</v>
      </c>
      <c r="U21" s="142">
        <v>160.65</v>
      </c>
      <c r="V21" s="142">
        <v>0</v>
      </c>
      <c r="W21" s="142">
        <v>5253.93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39">
        <f aca="true" t="shared" si="15" ref="AC21:AC38">SUM(Q21:AB21)</f>
        <v>18673.15</v>
      </c>
      <c r="AD21" s="166"/>
      <c r="AE21" s="140">
        <f>AC21/AE$41*AE$42</f>
        <v>6224.383333333334</v>
      </c>
      <c r="AF21" s="54"/>
      <c r="AG21" s="6"/>
      <c r="AH21" s="171">
        <f aca="true" t="shared" si="16" ref="AH21:AH38">IF(AG21&gt;0,AG21,AC21+AE21+AF21)</f>
        <v>24897.533333333336</v>
      </c>
    </row>
    <row r="22" spans="1:34" s="1" customFormat="1" ht="12.75">
      <c r="A22" s="60" t="s">
        <v>307</v>
      </c>
      <c r="B22" s="60" t="s">
        <v>308</v>
      </c>
      <c r="C22" s="60"/>
      <c r="D22" s="60" t="s">
        <v>350</v>
      </c>
      <c r="E22" s="60" t="s">
        <v>222</v>
      </c>
      <c r="F22" s="103" t="s">
        <v>307</v>
      </c>
      <c r="G22" s="103" t="s">
        <v>308</v>
      </c>
      <c r="H22" s="103" t="s">
        <v>284</v>
      </c>
      <c r="I22" s="103" t="s">
        <v>350</v>
      </c>
      <c r="J22" s="103" t="s">
        <v>222</v>
      </c>
      <c r="K22" s="25">
        <f t="shared" si="6"/>
        <v>0</v>
      </c>
      <c r="L22" s="25">
        <f t="shared" si="7"/>
        <v>0</v>
      </c>
      <c r="M22" s="25">
        <f t="shared" si="2"/>
        <v>0</v>
      </c>
      <c r="N22" s="25">
        <f t="shared" si="14"/>
        <v>0</v>
      </c>
      <c r="O22" s="60" t="s">
        <v>247</v>
      </c>
      <c r="P22" s="92">
        <v>40000</v>
      </c>
      <c r="Q22" s="142">
        <v>223.95</v>
      </c>
      <c r="R22" s="142">
        <v>274.52</v>
      </c>
      <c r="S22" s="142">
        <v>8.79</v>
      </c>
      <c r="T22" s="142">
        <v>12.82</v>
      </c>
      <c r="U22" s="142">
        <v>125.74</v>
      </c>
      <c r="V22" s="142">
        <v>202.04</v>
      </c>
      <c r="W22" s="142">
        <v>162.11</v>
      </c>
      <c r="X22" s="142">
        <v>0</v>
      </c>
      <c r="Y22" s="142">
        <v>74.28</v>
      </c>
      <c r="Z22" s="142">
        <v>0</v>
      </c>
      <c r="AA22" s="142">
        <v>0</v>
      </c>
      <c r="AB22" s="142">
        <v>0</v>
      </c>
      <c r="AC22" s="39">
        <f t="shared" si="15"/>
        <v>1084.25</v>
      </c>
      <c r="AD22" s="166"/>
      <c r="AE22" s="140"/>
      <c r="AF22" s="54">
        <v>7000</v>
      </c>
      <c r="AG22" s="6"/>
      <c r="AH22" s="171">
        <f t="shared" si="16"/>
        <v>8084.25</v>
      </c>
    </row>
    <row r="23" spans="1:34" s="1" customFormat="1" ht="12.75">
      <c r="A23" s="60" t="s">
        <v>307</v>
      </c>
      <c r="B23" s="60" t="s">
        <v>308</v>
      </c>
      <c r="C23" s="60"/>
      <c r="D23" s="60" t="s">
        <v>350</v>
      </c>
      <c r="E23" s="60" t="s">
        <v>223</v>
      </c>
      <c r="F23" s="103" t="s">
        <v>307</v>
      </c>
      <c r="G23" s="103" t="s">
        <v>308</v>
      </c>
      <c r="H23" s="103" t="s">
        <v>284</v>
      </c>
      <c r="I23" s="103" t="s">
        <v>350</v>
      </c>
      <c r="J23" s="103" t="s">
        <v>223</v>
      </c>
      <c r="K23" s="25">
        <f t="shared" si="6"/>
        <v>0</v>
      </c>
      <c r="L23" s="25">
        <f t="shared" si="7"/>
        <v>0</v>
      </c>
      <c r="M23" s="25">
        <f t="shared" si="2"/>
        <v>0</v>
      </c>
      <c r="N23" s="25">
        <f t="shared" si="14"/>
        <v>0</v>
      </c>
      <c r="O23" s="60" t="s">
        <v>178</v>
      </c>
      <c r="P23" s="92">
        <v>30000</v>
      </c>
      <c r="Q23" s="142">
        <v>2418.67</v>
      </c>
      <c r="R23" s="142">
        <v>6775.38</v>
      </c>
      <c r="S23" s="142">
        <v>6244.16</v>
      </c>
      <c r="T23" s="142">
        <v>1978.04</v>
      </c>
      <c r="U23" s="142">
        <v>650</v>
      </c>
      <c r="V23" s="142">
        <v>2549.49</v>
      </c>
      <c r="W23" s="142">
        <v>0</v>
      </c>
      <c r="X23" s="142">
        <v>493</v>
      </c>
      <c r="Y23" s="142">
        <v>902.8</v>
      </c>
      <c r="Z23" s="142">
        <v>113</v>
      </c>
      <c r="AA23" s="142">
        <v>110</v>
      </c>
      <c r="AB23" s="142">
        <v>0</v>
      </c>
      <c r="AC23" s="39">
        <f t="shared" si="15"/>
        <v>22234.539999999997</v>
      </c>
      <c r="AD23" s="166"/>
      <c r="AE23" s="140">
        <f>AC23/AE$41*AE$42</f>
        <v>7411.513333333332</v>
      </c>
      <c r="AF23" s="54"/>
      <c r="AG23" s="6"/>
      <c r="AH23" s="171">
        <f t="shared" si="16"/>
        <v>29646.05333333333</v>
      </c>
    </row>
    <row r="24" spans="1:34" s="1" customFormat="1" ht="12.75">
      <c r="A24" s="60" t="s">
        <v>307</v>
      </c>
      <c r="B24" s="60" t="s">
        <v>308</v>
      </c>
      <c r="C24" s="60"/>
      <c r="D24" s="60" t="s">
        <v>350</v>
      </c>
      <c r="E24" s="60" t="s">
        <v>497</v>
      </c>
      <c r="F24" s="103" t="s">
        <v>307</v>
      </c>
      <c r="G24" s="103" t="s">
        <v>308</v>
      </c>
      <c r="H24" s="103" t="s">
        <v>284</v>
      </c>
      <c r="I24" s="103" t="s">
        <v>350</v>
      </c>
      <c r="J24" s="103" t="s">
        <v>497</v>
      </c>
      <c r="K24" s="25">
        <f t="shared" si="6"/>
        <v>0</v>
      </c>
      <c r="L24" s="25">
        <f t="shared" si="7"/>
        <v>0</v>
      </c>
      <c r="M24" s="25">
        <f t="shared" si="2"/>
        <v>0</v>
      </c>
      <c r="N24" s="25">
        <f t="shared" si="14"/>
        <v>0</v>
      </c>
      <c r="O24" s="60" t="s">
        <v>117</v>
      </c>
      <c r="P24" s="9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39">
        <f t="shared" si="15"/>
        <v>0</v>
      </c>
      <c r="AD24" s="166"/>
      <c r="AE24" s="140">
        <f>AC24/AE$41*AE$42</f>
        <v>0</v>
      </c>
      <c r="AF24" s="54"/>
      <c r="AG24" s="6"/>
      <c r="AH24" s="171">
        <f t="shared" si="16"/>
        <v>0</v>
      </c>
    </row>
    <row r="25" spans="1:34" s="1" customFormat="1" ht="12.75">
      <c r="A25" s="60" t="s">
        <v>307</v>
      </c>
      <c r="B25" s="60" t="s">
        <v>308</v>
      </c>
      <c r="C25" s="60"/>
      <c r="D25" s="60" t="s">
        <v>355</v>
      </c>
      <c r="E25" s="60" t="s">
        <v>495</v>
      </c>
      <c r="F25" s="103" t="s">
        <v>307</v>
      </c>
      <c r="G25" s="103" t="s">
        <v>308</v>
      </c>
      <c r="H25" s="103" t="s">
        <v>284</v>
      </c>
      <c r="I25" s="103" t="s">
        <v>355</v>
      </c>
      <c r="J25" s="103" t="s">
        <v>495</v>
      </c>
      <c r="K25" s="25">
        <f t="shared" si="6"/>
        <v>0</v>
      </c>
      <c r="L25" s="25">
        <f t="shared" si="7"/>
        <v>0</v>
      </c>
      <c r="M25" s="25">
        <f t="shared" si="2"/>
        <v>0</v>
      </c>
      <c r="N25" s="25">
        <f t="shared" si="14"/>
        <v>0</v>
      </c>
      <c r="O25" s="60" t="s">
        <v>115</v>
      </c>
      <c r="P25" s="92">
        <v>3000</v>
      </c>
      <c r="Q25" s="142">
        <v>0</v>
      </c>
      <c r="R25" s="142">
        <v>0</v>
      </c>
      <c r="S25" s="142">
        <v>0</v>
      </c>
      <c r="T25" s="142">
        <v>482.84</v>
      </c>
      <c r="U25" s="142">
        <v>1329.96</v>
      </c>
      <c r="V25" s="142">
        <v>91.67</v>
      </c>
      <c r="W25" s="142">
        <v>434.27</v>
      </c>
      <c r="X25" s="142">
        <v>281.72</v>
      </c>
      <c r="Y25" s="142">
        <v>39.98</v>
      </c>
      <c r="Z25" s="142">
        <v>0</v>
      </c>
      <c r="AA25" s="142">
        <v>0</v>
      </c>
      <c r="AB25" s="142">
        <v>0</v>
      </c>
      <c r="AC25" s="39">
        <f t="shared" si="15"/>
        <v>2660.44</v>
      </c>
      <c r="AD25" s="166"/>
      <c r="AE25" s="140">
        <f>AC25/AE$41*AE$42</f>
        <v>886.8133333333333</v>
      </c>
      <c r="AF25" s="54"/>
      <c r="AG25" s="6"/>
      <c r="AH25" s="171">
        <f t="shared" si="16"/>
        <v>3547.253333333333</v>
      </c>
    </row>
    <row r="26" spans="1:34" s="1" customFormat="1" ht="12.75">
      <c r="A26" s="60" t="s">
        <v>307</v>
      </c>
      <c r="B26" s="60" t="s">
        <v>308</v>
      </c>
      <c r="C26" s="60"/>
      <c r="D26" s="60" t="s">
        <v>355</v>
      </c>
      <c r="E26" s="60" t="s">
        <v>498</v>
      </c>
      <c r="F26" s="103" t="s">
        <v>307</v>
      </c>
      <c r="G26" s="103" t="s">
        <v>308</v>
      </c>
      <c r="H26" s="103" t="s">
        <v>284</v>
      </c>
      <c r="I26" s="103" t="s">
        <v>355</v>
      </c>
      <c r="J26" s="103" t="s">
        <v>498</v>
      </c>
      <c r="K26" s="25">
        <f t="shared" si="6"/>
        <v>0</v>
      </c>
      <c r="L26" s="25">
        <f t="shared" si="7"/>
        <v>0</v>
      </c>
      <c r="M26" s="25">
        <f t="shared" si="2"/>
        <v>0</v>
      </c>
      <c r="N26" s="25">
        <f t="shared" si="14"/>
        <v>0</v>
      </c>
      <c r="O26" s="60" t="s">
        <v>118</v>
      </c>
      <c r="P26" s="92">
        <v>1100</v>
      </c>
      <c r="Q26" s="142">
        <v>0</v>
      </c>
      <c r="R26" s="142">
        <v>0</v>
      </c>
      <c r="S26" s="142">
        <v>0</v>
      </c>
      <c r="T26" s="142">
        <v>169.99</v>
      </c>
      <c r="U26" s="142">
        <v>251.9</v>
      </c>
      <c r="V26" s="142">
        <v>235.96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39">
        <f t="shared" si="15"/>
        <v>657.85</v>
      </c>
      <c r="AD26" s="166"/>
      <c r="AE26" s="140">
        <f>AC26/AE$41*AE$42</f>
        <v>219.28333333333336</v>
      </c>
      <c r="AF26" s="54"/>
      <c r="AG26" s="6"/>
      <c r="AH26" s="171">
        <f t="shared" si="16"/>
        <v>877.1333333333334</v>
      </c>
    </row>
    <row r="27" spans="1:34" s="1" customFormat="1" ht="12.75">
      <c r="A27" s="60" t="s">
        <v>307</v>
      </c>
      <c r="B27" s="60" t="s">
        <v>308</v>
      </c>
      <c r="C27" s="60"/>
      <c r="D27" s="60" t="s">
        <v>355</v>
      </c>
      <c r="E27" s="60" t="s">
        <v>499</v>
      </c>
      <c r="F27" s="103" t="s">
        <v>307</v>
      </c>
      <c r="G27" s="103" t="s">
        <v>308</v>
      </c>
      <c r="H27" s="103" t="s">
        <v>284</v>
      </c>
      <c r="I27" s="103" t="s">
        <v>355</v>
      </c>
      <c r="J27" s="103" t="s">
        <v>499</v>
      </c>
      <c r="K27" s="25">
        <f t="shared" si="6"/>
        <v>0</v>
      </c>
      <c r="L27" s="25">
        <f t="shared" si="7"/>
        <v>0</v>
      </c>
      <c r="M27" s="25">
        <f t="shared" si="2"/>
        <v>0</v>
      </c>
      <c r="N27" s="25">
        <f t="shared" si="14"/>
        <v>0</v>
      </c>
      <c r="O27" s="60" t="s">
        <v>119</v>
      </c>
      <c r="P27" s="92">
        <v>10000</v>
      </c>
      <c r="Q27" s="142">
        <v>1395.81</v>
      </c>
      <c r="R27" s="142">
        <v>2939.67</v>
      </c>
      <c r="S27" s="142">
        <v>0</v>
      </c>
      <c r="T27" s="142">
        <v>208.13</v>
      </c>
      <c r="U27" s="142">
        <v>3100.57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39">
        <f t="shared" si="15"/>
        <v>7644.18</v>
      </c>
      <c r="AD27" s="166"/>
      <c r="AE27" s="140">
        <f>AC27/AE$41*AE$42</f>
        <v>2548.06</v>
      </c>
      <c r="AF27" s="54"/>
      <c r="AG27" s="6"/>
      <c r="AH27" s="171">
        <f t="shared" si="16"/>
        <v>10192.24</v>
      </c>
    </row>
    <row r="28" spans="1:34" s="1" customFormat="1" ht="12.75">
      <c r="A28" s="60" t="s">
        <v>307</v>
      </c>
      <c r="B28" s="60" t="s">
        <v>308</v>
      </c>
      <c r="C28" s="60"/>
      <c r="D28" s="60" t="s">
        <v>357</v>
      </c>
      <c r="E28" s="60" t="s">
        <v>495</v>
      </c>
      <c r="F28" s="103" t="s">
        <v>307</v>
      </c>
      <c r="G28" s="103" t="s">
        <v>308</v>
      </c>
      <c r="H28" s="103" t="s">
        <v>284</v>
      </c>
      <c r="I28" s="103" t="s">
        <v>357</v>
      </c>
      <c r="J28" s="103" t="s">
        <v>495</v>
      </c>
      <c r="K28" s="25">
        <f t="shared" si="6"/>
        <v>0</v>
      </c>
      <c r="L28" s="25">
        <f t="shared" si="7"/>
        <v>0</v>
      </c>
      <c r="M28" s="25">
        <f t="shared" si="2"/>
        <v>0</v>
      </c>
      <c r="N28" s="25">
        <f t="shared" si="14"/>
        <v>0</v>
      </c>
      <c r="O28" s="60" t="s">
        <v>115</v>
      </c>
      <c r="P28" s="92">
        <v>0</v>
      </c>
      <c r="Q28" s="142">
        <v>656.88</v>
      </c>
      <c r="R28" s="142">
        <v>0</v>
      </c>
      <c r="S28" s="142">
        <v>0</v>
      </c>
      <c r="T28" s="142">
        <v>0</v>
      </c>
      <c r="U28" s="142">
        <v>1425.14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39">
        <f t="shared" si="15"/>
        <v>2082.02</v>
      </c>
      <c r="AD28" s="166"/>
      <c r="AE28" s="140">
        <f>AC28/AE$41*AE$42</f>
        <v>694.0066666666667</v>
      </c>
      <c r="AF28" s="54"/>
      <c r="AG28" s="6"/>
      <c r="AH28" s="171">
        <f t="shared" si="16"/>
        <v>2776.0266666666666</v>
      </c>
    </row>
    <row r="29" spans="1:34" s="1" customFormat="1" ht="12.75">
      <c r="A29" s="60" t="s">
        <v>307</v>
      </c>
      <c r="B29" s="60" t="s">
        <v>308</v>
      </c>
      <c r="C29" s="60"/>
      <c r="D29" s="60" t="s">
        <v>357</v>
      </c>
      <c r="E29" s="60" t="s">
        <v>222</v>
      </c>
      <c r="F29" s="103" t="s">
        <v>307</v>
      </c>
      <c r="G29" s="103" t="s">
        <v>308</v>
      </c>
      <c r="H29" s="103" t="s">
        <v>284</v>
      </c>
      <c r="I29" s="103" t="s">
        <v>357</v>
      </c>
      <c r="J29" s="103" t="s">
        <v>222</v>
      </c>
      <c r="K29" s="25">
        <f t="shared" si="6"/>
        <v>0</v>
      </c>
      <c r="L29" s="25">
        <f t="shared" si="7"/>
        <v>0</v>
      </c>
      <c r="M29" s="25">
        <f t="shared" si="2"/>
        <v>0</v>
      </c>
      <c r="N29" s="25">
        <f t="shared" si="14"/>
        <v>0</v>
      </c>
      <c r="O29" s="60" t="s">
        <v>247</v>
      </c>
      <c r="P29" s="92">
        <v>4000</v>
      </c>
      <c r="Q29" s="142">
        <v>623.7</v>
      </c>
      <c r="R29" s="142">
        <v>0</v>
      </c>
      <c r="S29" s="142">
        <v>424.07</v>
      </c>
      <c r="T29" s="142">
        <v>0</v>
      </c>
      <c r="U29" s="142">
        <v>9.95</v>
      </c>
      <c r="V29" s="142">
        <v>0</v>
      </c>
      <c r="W29" s="142">
        <v>0</v>
      </c>
      <c r="X29" s="142">
        <v>33.9</v>
      </c>
      <c r="Y29" s="142">
        <v>0</v>
      </c>
      <c r="Z29" s="142">
        <v>0</v>
      </c>
      <c r="AA29" s="142">
        <v>0</v>
      </c>
      <c r="AB29" s="142">
        <v>0</v>
      </c>
      <c r="AC29" s="39">
        <f t="shared" si="15"/>
        <v>1091.6200000000001</v>
      </c>
      <c r="AD29" s="166"/>
      <c r="AE29" s="140">
        <f>AC29/AE$41*AE$42</f>
        <v>363.87333333333333</v>
      </c>
      <c r="AF29" s="54"/>
      <c r="AG29" s="6"/>
      <c r="AH29" s="171">
        <f t="shared" si="16"/>
        <v>1455.4933333333333</v>
      </c>
    </row>
    <row r="30" spans="1:34" s="1" customFormat="1" ht="12.75">
      <c r="A30" s="60" t="s">
        <v>307</v>
      </c>
      <c r="B30" s="60" t="s">
        <v>308</v>
      </c>
      <c r="C30" s="60"/>
      <c r="D30" s="60" t="s">
        <v>357</v>
      </c>
      <c r="E30" s="60" t="s">
        <v>223</v>
      </c>
      <c r="F30" s="103" t="s">
        <v>307</v>
      </c>
      <c r="G30" s="103" t="s">
        <v>308</v>
      </c>
      <c r="H30" s="103" t="s">
        <v>284</v>
      </c>
      <c r="I30" s="103" t="s">
        <v>357</v>
      </c>
      <c r="J30" s="103" t="s">
        <v>223</v>
      </c>
      <c r="K30" s="25">
        <f>IF(A30=F30,0,"Fehler")</f>
        <v>0</v>
      </c>
      <c r="L30" s="25">
        <f>IF(B30=G30,0,"Fehler")</f>
        <v>0</v>
      </c>
      <c r="M30" s="25">
        <f>IF(D30=I30,0,"Fehler")</f>
        <v>0</v>
      </c>
      <c r="N30" s="25">
        <f>IF(E30=J30,0,"Fehler")</f>
        <v>0</v>
      </c>
      <c r="O30" s="60" t="s">
        <v>178</v>
      </c>
      <c r="P30" s="92">
        <v>7000</v>
      </c>
      <c r="Q30" s="142">
        <v>5.8</v>
      </c>
      <c r="R30" s="142">
        <v>762.1</v>
      </c>
      <c r="S30" s="142">
        <v>0</v>
      </c>
      <c r="T30" s="142">
        <v>0</v>
      </c>
      <c r="U30" s="142">
        <v>1457.6</v>
      </c>
      <c r="V30" s="142">
        <v>2389</v>
      </c>
      <c r="W30" s="142">
        <v>276</v>
      </c>
      <c r="X30" s="142">
        <v>0</v>
      </c>
      <c r="Y30" s="142">
        <v>185</v>
      </c>
      <c r="Z30" s="142">
        <v>70</v>
      </c>
      <c r="AA30" s="142">
        <v>855</v>
      </c>
      <c r="AB30" s="142">
        <v>0</v>
      </c>
      <c r="AC30" s="39">
        <f>SUM(Q30:AB30)</f>
        <v>6000.5</v>
      </c>
      <c r="AD30" s="166"/>
      <c r="AE30" s="140">
        <f>AC30/AE$41*AE$42</f>
        <v>2000.1666666666665</v>
      </c>
      <c r="AF30" s="54"/>
      <c r="AG30" s="6"/>
      <c r="AH30" s="171">
        <f>IF(AG30&gt;0,AG30,AC30+AE30+AF30)</f>
        <v>8000.666666666666</v>
      </c>
    </row>
    <row r="31" spans="1:34" s="1" customFormat="1" ht="12.75">
      <c r="A31" s="60" t="s">
        <v>307</v>
      </c>
      <c r="B31" s="60" t="s">
        <v>308</v>
      </c>
      <c r="C31" s="60"/>
      <c r="D31" s="60" t="s">
        <v>358</v>
      </c>
      <c r="E31" s="60" t="s">
        <v>495</v>
      </c>
      <c r="F31" s="103" t="s">
        <v>307</v>
      </c>
      <c r="G31" s="103" t="s">
        <v>308</v>
      </c>
      <c r="H31" s="103" t="s">
        <v>284</v>
      </c>
      <c r="I31" s="103" t="s">
        <v>358</v>
      </c>
      <c r="J31" s="103" t="s">
        <v>495</v>
      </c>
      <c r="K31" s="25">
        <f t="shared" si="6"/>
        <v>0</v>
      </c>
      <c r="L31" s="25">
        <f t="shared" si="7"/>
        <v>0</v>
      </c>
      <c r="M31" s="25">
        <f t="shared" si="2"/>
        <v>0</v>
      </c>
      <c r="N31" s="25">
        <f t="shared" si="14"/>
        <v>0</v>
      </c>
      <c r="O31" s="60" t="s">
        <v>115</v>
      </c>
      <c r="P31" s="92"/>
      <c r="Q31" s="142">
        <v>1713.6</v>
      </c>
      <c r="R31" s="142">
        <v>0</v>
      </c>
      <c r="S31" s="142">
        <v>128.89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39">
        <f t="shared" si="15"/>
        <v>1842.4899999999998</v>
      </c>
      <c r="AD31" s="166"/>
      <c r="AE31" s="140">
        <f>AC31/AE$41*AE$42</f>
        <v>614.1633333333333</v>
      </c>
      <c r="AF31" s="54"/>
      <c r="AG31" s="6"/>
      <c r="AH31" s="171">
        <f t="shared" si="16"/>
        <v>2456.653333333333</v>
      </c>
    </row>
    <row r="32" spans="1:34" s="1" customFormat="1" ht="12.75">
      <c r="A32" s="60" t="s">
        <v>307</v>
      </c>
      <c r="B32" s="60" t="s">
        <v>308</v>
      </c>
      <c r="C32" s="60"/>
      <c r="D32" s="60" t="s">
        <v>358</v>
      </c>
      <c r="E32" s="60" t="s">
        <v>222</v>
      </c>
      <c r="F32" s="103" t="s">
        <v>307</v>
      </c>
      <c r="G32" s="103" t="s">
        <v>308</v>
      </c>
      <c r="H32" s="103" t="s">
        <v>284</v>
      </c>
      <c r="I32" s="103" t="s">
        <v>358</v>
      </c>
      <c r="J32" s="103" t="s">
        <v>222</v>
      </c>
      <c r="K32" s="25">
        <f t="shared" si="6"/>
        <v>0</v>
      </c>
      <c r="L32" s="25">
        <f t="shared" si="7"/>
        <v>0</v>
      </c>
      <c r="M32" s="25">
        <f t="shared" si="2"/>
        <v>0</v>
      </c>
      <c r="N32" s="25">
        <f t="shared" si="14"/>
        <v>0</v>
      </c>
      <c r="O32" s="60" t="s">
        <v>247</v>
      </c>
      <c r="P32" s="92">
        <v>1500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114.28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39">
        <f t="shared" si="15"/>
        <v>114.28</v>
      </c>
      <c r="AD32" s="166"/>
      <c r="AE32" s="140">
        <f>AC32/AE$41*AE$42</f>
        <v>38.093333333333334</v>
      </c>
      <c r="AF32" s="54"/>
      <c r="AG32" s="6"/>
      <c r="AH32" s="171">
        <f t="shared" si="16"/>
        <v>152.37333333333333</v>
      </c>
    </row>
    <row r="33" spans="1:34" s="1" customFormat="1" ht="12.75">
      <c r="A33" s="60" t="s">
        <v>307</v>
      </c>
      <c r="B33" s="60" t="s">
        <v>308</v>
      </c>
      <c r="C33" s="60"/>
      <c r="D33" s="60" t="s">
        <v>358</v>
      </c>
      <c r="E33" s="60" t="s">
        <v>223</v>
      </c>
      <c r="F33" s="103" t="s">
        <v>307</v>
      </c>
      <c r="G33" s="103" t="s">
        <v>308</v>
      </c>
      <c r="H33" s="103" t="s">
        <v>284</v>
      </c>
      <c r="I33" s="103" t="s">
        <v>358</v>
      </c>
      <c r="J33" s="103" t="s">
        <v>223</v>
      </c>
      <c r="K33" s="25">
        <f t="shared" si="6"/>
        <v>0</v>
      </c>
      <c r="L33" s="25">
        <f t="shared" si="7"/>
        <v>0</v>
      </c>
      <c r="M33" s="25">
        <f t="shared" si="2"/>
        <v>0</v>
      </c>
      <c r="N33" s="25">
        <f t="shared" si="14"/>
        <v>0</v>
      </c>
      <c r="O33" s="60" t="s">
        <v>178</v>
      </c>
      <c r="P33" s="92">
        <v>1500</v>
      </c>
      <c r="Q33" s="142">
        <v>244.3</v>
      </c>
      <c r="R33" s="142">
        <v>267</v>
      </c>
      <c r="S33" s="142">
        <v>0</v>
      </c>
      <c r="T33" s="142">
        <v>471.9</v>
      </c>
      <c r="U33" s="142">
        <v>0</v>
      </c>
      <c r="V33" s="142">
        <v>0</v>
      </c>
      <c r="W33" s="142">
        <v>0</v>
      </c>
      <c r="X33" s="142">
        <v>0</v>
      </c>
      <c r="Y33" s="142">
        <v>30</v>
      </c>
      <c r="Z33" s="142">
        <v>0</v>
      </c>
      <c r="AA33" s="142">
        <v>0</v>
      </c>
      <c r="AB33" s="142">
        <v>0</v>
      </c>
      <c r="AC33" s="39">
        <f t="shared" si="15"/>
        <v>1013.2</v>
      </c>
      <c r="AD33" s="166"/>
      <c r="AE33" s="140">
        <f>AC33/AE$41*AE$42</f>
        <v>337.73333333333335</v>
      </c>
      <c r="AF33" s="54"/>
      <c r="AG33" s="6"/>
      <c r="AH33" s="171">
        <f t="shared" si="16"/>
        <v>1350.9333333333334</v>
      </c>
    </row>
    <row r="34" spans="1:34" s="1" customFormat="1" ht="12.75">
      <c r="A34" s="60" t="s">
        <v>307</v>
      </c>
      <c r="B34" s="60" t="s">
        <v>308</v>
      </c>
      <c r="C34" s="60"/>
      <c r="D34" s="60" t="s">
        <v>358</v>
      </c>
      <c r="E34" s="60" t="s">
        <v>500</v>
      </c>
      <c r="F34" s="103" t="s">
        <v>307</v>
      </c>
      <c r="G34" s="103" t="s">
        <v>308</v>
      </c>
      <c r="H34" s="103" t="s">
        <v>284</v>
      </c>
      <c r="I34" s="103" t="s">
        <v>358</v>
      </c>
      <c r="J34" s="103" t="s">
        <v>500</v>
      </c>
      <c r="K34" s="25">
        <f t="shared" si="6"/>
        <v>0</v>
      </c>
      <c r="L34" s="25">
        <f t="shared" si="7"/>
        <v>0</v>
      </c>
      <c r="M34" s="25">
        <f t="shared" si="2"/>
        <v>0</v>
      </c>
      <c r="N34" s="25">
        <f t="shared" si="14"/>
        <v>0</v>
      </c>
      <c r="O34" s="60" t="s">
        <v>120</v>
      </c>
      <c r="P34" s="92">
        <v>85000</v>
      </c>
      <c r="Q34" s="142">
        <v>37200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35550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39">
        <f t="shared" si="15"/>
        <v>72750</v>
      </c>
      <c r="AD34" s="166"/>
      <c r="AE34" s="140"/>
      <c r="AF34" s="54">
        <v>12000</v>
      </c>
      <c r="AG34" s="6"/>
      <c r="AH34" s="171">
        <f t="shared" si="16"/>
        <v>84750</v>
      </c>
    </row>
    <row r="35" spans="1:34" s="1" customFormat="1" ht="12.75">
      <c r="A35" s="60" t="s">
        <v>307</v>
      </c>
      <c r="B35" s="60" t="s">
        <v>308</v>
      </c>
      <c r="C35" s="60"/>
      <c r="D35" s="60" t="s">
        <v>358</v>
      </c>
      <c r="E35" s="60" t="s">
        <v>496</v>
      </c>
      <c r="F35" s="103" t="s">
        <v>307</v>
      </c>
      <c r="G35" s="103" t="s">
        <v>308</v>
      </c>
      <c r="H35" s="103" t="s">
        <v>284</v>
      </c>
      <c r="I35" s="103" t="s">
        <v>358</v>
      </c>
      <c r="J35" s="103" t="s">
        <v>496</v>
      </c>
      <c r="K35" s="25">
        <f t="shared" si="6"/>
        <v>0</v>
      </c>
      <c r="L35" s="25">
        <f t="shared" si="7"/>
        <v>0</v>
      </c>
      <c r="M35" s="25">
        <f t="shared" si="2"/>
        <v>0</v>
      </c>
      <c r="N35" s="25">
        <f t="shared" si="14"/>
        <v>0</v>
      </c>
      <c r="O35" s="60" t="s">
        <v>116</v>
      </c>
      <c r="P35" s="92">
        <v>18800</v>
      </c>
      <c r="Q35" s="142">
        <v>210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39">
        <f t="shared" si="15"/>
        <v>210</v>
      </c>
      <c r="AD35" s="166"/>
      <c r="AE35" s="140"/>
      <c r="AF35" s="54">
        <v>18000</v>
      </c>
      <c r="AG35" s="6"/>
      <c r="AH35" s="171">
        <f t="shared" si="16"/>
        <v>18210</v>
      </c>
    </row>
    <row r="36" spans="1:34" s="1" customFormat="1" ht="12.75">
      <c r="A36" s="60" t="s">
        <v>307</v>
      </c>
      <c r="B36" s="60" t="s">
        <v>308</v>
      </c>
      <c r="C36" s="60"/>
      <c r="D36" s="60" t="s">
        <v>358</v>
      </c>
      <c r="E36" s="60" t="s">
        <v>501</v>
      </c>
      <c r="F36" s="103" t="s">
        <v>307</v>
      </c>
      <c r="G36" s="103" t="s">
        <v>308</v>
      </c>
      <c r="H36" s="103" t="s">
        <v>284</v>
      </c>
      <c r="I36" s="103" t="s">
        <v>358</v>
      </c>
      <c r="J36" s="103" t="s">
        <v>501</v>
      </c>
      <c r="K36" s="25">
        <f t="shared" si="6"/>
        <v>0</v>
      </c>
      <c r="L36" s="25">
        <f t="shared" si="7"/>
        <v>0</v>
      </c>
      <c r="M36" s="25">
        <f t="shared" si="2"/>
        <v>0</v>
      </c>
      <c r="N36" s="25">
        <f t="shared" si="14"/>
        <v>0</v>
      </c>
      <c r="O36" s="60" t="s">
        <v>133</v>
      </c>
      <c r="P36" s="92">
        <v>22000</v>
      </c>
      <c r="Q36" s="142">
        <v>0</v>
      </c>
      <c r="R36" s="142">
        <v>0</v>
      </c>
      <c r="S36" s="142">
        <v>9504.5</v>
      </c>
      <c r="T36" s="142">
        <v>0</v>
      </c>
      <c r="U36" s="142">
        <v>0</v>
      </c>
      <c r="V36" s="142">
        <v>1057.31</v>
      </c>
      <c r="W36" s="142">
        <v>14.19</v>
      </c>
      <c r="X36" s="142">
        <v>35</v>
      </c>
      <c r="Y36" s="142">
        <v>0</v>
      </c>
      <c r="Z36" s="142">
        <v>0</v>
      </c>
      <c r="AA36" s="142">
        <v>0</v>
      </c>
      <c r="AB36" s="142">
        <v>0</v>
      </c>
      <c r="AC36" s="39">
        <f t="shared" si="15"/>
        <v>10611</v>
      </c>
      <c r="AD36" s="166"/>
      <c r="AE36" s="140"/>
      <c r="AF36" s="54"/>
      <c r="AG36" s="6">
        <v>22000</v>
      </c>
      <c r="AH36" s="171">
        <f t="shared" si="16"/>
        <v>22000</v>
      </c>
    </row>
    <row r="37" spans="1:34" s="1" customFormat="1" ht="12.75">
      <c r="A37" s="60" t="s">
        <v>307</v>
      </c>
      <c r="B37" s="60" t="s">
        <v>308</v>
      </c>
      <c r="C37" s="60"/>
      <c r="D37" s="60" t="s">
        <v>361</v>
      </c>
      <c r="E37" s="60" t="s">
        <v>222</v>
      </c>
      <c r="F37" s="103" t="s">
        <v>307</v>
      </c>
      <c r="G37" s="103" t="s">
        <v>308</v>
      </c>
      <c r="H37" s="103" t="s">
        <v>284</v>
      </c>
      <c r="I37" s="103" t="s">
        <v>361</v>
      </c>
      <c r="J37" s="103" t="s">
        <v>222</v>
      </c>
      <c r="K37" s="25">
        <f t="shared" si="6"/>
        <v>0</v>
      </c>
      <c r="L37" s="25">
        <f t="shared" si="7"/>
        <v>0</v>
      </c>
      <c r="M37" s="25">
        <f t="shared" si="2"/>
        <v>0</v>
      </c>
      <c r="N37" s="25">
        <f t="shared" si="14"/>
        <v>0</v>
      </c>
      <c r="O37" s="60" t="s">
        <v>247</v>
      </c>
      <c r="P37" s="92">
        <v>1500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39">
        <f t="shared" si="15"/>
        <v>0</v>
      </c>
      <c r="AD37" s="166"/>
      <c r="AE37" s="140">
        <f>AC37/AE$41*AE$42</f>
        <v>0</v>
      </c>
      <c r="AF37" s="54"/>
      <c r="AG37" s="6"/>
      <c r="AH37" s="171">
        <f t="shared" si="16"/>
        <v>0</v>
      </c>
    </row>
    <row r="38" spans="1:34" s="1" customFormat="1" ht="12.75">
      <c r="A38" s="60" t="s">
        <v>307</v>
      </c>
      <c r="B38" s="60" t="s">
        <v>308</v>
      </c>
      <c r="C38" s="60"/>
      <c r="D38" s="60" t="s">
        <v>361</v>
      </c>
      <c r="E38" s="60" t="s">
        <v>223</v>
      </c>
      <c r="F38" s="103" t="s">
        <v>307</v>
      </c>
      <c r="G38" s="103" t="s">
        <v>308</v>
      </c>
      <c r="H38" s="103" t="s">
        <v>284</v>
      </c>
      <c r="I38" s="103" t="s">
        <v>361</v>
      </c>
      <c r="J38" s="103" t="s">
        <v>223</v>
      </c>
      <c r="K38" s="25">
        <f t="shared" si="6"/>
        <v>0</v>
      </c>
      <c r="L38" s="25">
        <f t="shared" si="7"/>
        <v>0</v>
      </c>
      <c r="M38" s="25">
        <f t="shared" si="2"/>
        <v>0</v>
      </c>
      <c r="N38" s="25">
        <f t="shared" si="14"/>
        <v>0</v>
      </c>
      <c r="O38" s="60" t="s">
        <v>178</v>
      </c>
      <c r="P38" s="92">
        <v>300</v>
      </c>
      <c r="Q38" s="142">
        <v>90</v>
      </c>
      <c r="R38" s="142">
        <v>0</v>
      </c>
      <c r="S38" s="142">
        <v>0</v>
      </c>
      <c r="T38" s="142">
        <v>0</v>
      </c>
      <c r="U38" s="142">
        <v>0</v>
      </c>
      <c r="V38" s="142">
        <v>184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39">
        <f t="shared" si="15"/>
        <v>274</v>
      </c>
      <c r="AD38" s="166"/>
      <c r="AE38" s="140">
        <f>AC38/AE$41*AE$42</f>
        <v>91.33333333333333</v>
      </c>
      <c r="AF38" s="54"/>
      <c r="AG38" s="6"/>
      <c r="AH38" s="171">
        <f t="shared" si="16"/>
        <v>365.3333333333333</v>
      </c>
    </row>
    <row r="39" spans="1:33" s="1" customFormat="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25"/>
      <c r="L39" s="25"/>
      <c r="M39" s="25"/>
      <c r="N39" s="25"/>
      <c r="O39" s="60"/>
      <c r="P39" s="92"/>
      <c r="Q39" s="61"/>
      <c r="R39" s="61"/>
      <c r="S39" s="61"/>
      <c r="T39" s="91"/>
      <c r="U39" s="91"/>
      <c r="V39" s="91"/>
      <c r="W39" s="58"/>
      <c r="X39" s="91"/>
      <c r="Y39" s="91"/>
      <c r="Z39" s="91"/>
      <c r="AA39" s="91"/>
      <c r="AB39" s="91"/>
      <c r="AC39" s="39"/>
      <c r="AD39" s="166"/>
      <c r="AG39" s="6"/>
    </row>
    <row r="40" spans="6:34" ht="12.75">
      <c r="F40" s="101"/>
      <c r="G40" s="20"/>
      <c r="H40" s="20"/>
      <c r="I40" s="20"/>
      <c r="J40" s="20"/>
      <c r="K40" s="4">
        <f>SUM(K3:K39)</f>
        <v>0</v>
      </c>
      <c r="L40" s="4">
        <f>SUM(L3:L39)</f>
        <v>0</v>
      </c>
      <c r="M40" s="4">
        <f>SUM(M3:M39)</f>
        <v>0</v>
      </c>
      <c r="N40" s="4">
        <f>SUM(N3:N39)</f>
        <v>0</v>
      </c>
      <c r="P40" s="77">
        <f>SUM(P3:P38)</f>
        <v>269700</v>
      </c>
      <c r="Q40" s="77">
        <f>SUM(Q3:Q38)</f>
        <v>54810.61</v>
      </c>
      <c r="R40" s="77">
        <f>SUM(R3:R38)</f>
        <v>13047.94</v>
      </c>
      <c r="S40" s="77">
        <f>SUM(S3:S38)</f>
        <v>16621.12</v>
      </c>
      <c r="T40" s="77">
        <f>SUM(T3:T38)</f>
        <v>10243.849999999999</v>
      </c>
      <c r="U40" s="77">
        <f>SUM(U3:U38)</f>
        <v>11829.24</v>
      </c>
      <c r="V40" s="77">
        <f>SUM(V3:V38)</f>
        <v>7825.1</v>
      </c>
      <c r="W40" s="77">
        <f>SUM(W3:W38)</f>
        <v>42377.44</v>
      </c>
      <c r="X40" s="77">
        <f>SUM(X3:X38)</f>
        <v>1986.3500000000001</v>
      </c>
      <c r="Y40" s="77">
        <f>SUM(Y3:Y38)</f>
        <v>2553.17</v>
      </c>
      <c r="Z40" s="77">
        <f>SUM(Z3:Z38)</f>
        <v>383</v>
      </c>
      <c r="AA40" s="77">
        <f>SUM(AA3:AA38)</f>
        <v>1023</v>
      </c>
      <c r="AB40" s="77">
        <f>SUM(AB3:AB38)</f>
        <v>0</v>
      </c>
      <c r="AC40" s="77">
        <f>SUM(AC3:AC38)</f>
        <v>162700.82</v>
      </c>
      <c r="AD40" s="167"/>
      <c r="AH40" s="77">
        <f>SUM(AH3:AH38)</f>
        <v>263981.68999999994</v>
      </c>
    </row>
    <row r="41" spans="31:34" ht="12.75">
      <c r="AE41" s="213">
        <v>9</v>
      </c>
      <c r="AF41" s="13" t="s">
        <v>423</v>
      </c>
      <c r="AH41" s="1"/>
    </row>
    <row r="42" spans="15:34" ht="12.75">
      <c r="O42" s="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168"/>
      <c r="AE42" s="213">
        <v>3</v>
      </c>
      <c r="AF42" s="13" t="s">
        <v>424</v>
      </c>
      <c r="AH42" s="1"/>
    </row>
    <row r="43" spans="15:34" ht="12.75">
      <c r="O43" s="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68"/>
      <c r="AH43" s="1"/>
    </row>
    <row r="44" ht="12.75">
      <c r="AH44" s="1"/>
    </row>
    <row r="45" ht="12.75">
      <c r="AH45" s="1"/>
    </row>
    <row r="47" spans="6:29" ht="12.75">
      <c r="F47" s="182"/>
      <c r="G47" s="181"/>
      <c r="H47" s="6"/>
      <c r="I47" s="6"/>
      <c r="J47" s="6"/>
      <c r="K47" s="6"/>
      <c r="L47" s="6"/>
      <c r="M47" s="6"/>
      <c r="N47" s="6"/>
      <c r="O47" s="6"/>
      <c r="S47" s="6"/>
      <c r="T47" s="6"/>
      <c r="U47" s="6"/>
      <c r="V47" s="6"/>
      <c r="W47" s="6"/>
      <c r="X47" s="6"/>
      <c r="Y47" s="6"/>
      <c r="AB47" s="6"/>
      <c r="AC47" s="6"/>
    </row>
    <row r="48" spans="6:29" ht="12.75">
      <c r="F48" s="1"/>
      <c r="G48" s="181"/>
      <c r="H48" s="6"/>
      <c r="I48" s="6"/>
      <c r="J48" s="6"/>
      <c r="K48" s="6"/>
      <c r="L48" s="6"/>
      <c r="M48" s="6"/>
      <c r="N48" s="6"/>
      <c r="O48" s="6"/>
      <c r="S48" s="6"/>
      <c r="T48" s="6"/>
      <c r="U48" s="6"/>
      <c r="V48" s="6"/>
      <c r="W48" s="6"/>
      <c r="X48" s="6"/>
      <c r="Y48" s="6"/>
      <c r="AB48" s="6"/>
      <c r="AC48" s="6"/>
    </row>
    <row r="49" spans="6:29" ht="12.75">
      <c r="F49" s="1"/>
      <c r="G49" s="181"/>
      <c r="H49" s="6"/>
      <c r="I49" s="6"/>
      <c r="J49" s="6"/>
      <c r="K49" s="6"/>
      <c r="L49" s="6"/>
      <c r="M49" s="6"/>
      <c r="N49" s="6"/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6:29" ht="12.75">
      <c r="F50" s="1"/>
      <c r="G50" s="181"/>
      <c r="H50" s="6"/>
      <c r="I50" s="6"/>
      <c r="J50" s="6"/>
      <c r="K50" s="6"/>
      <c r="L50" s="6"/>
      <c r="M50" s="6"/>
      <c r="N50" s="6"/>
      <c r="O50" s="6"/>
      <c r="S50" s="6"/>
      <c r="T50" s="6"/>
      <c r="U50" s="6"/>
      <c r="V50" s="6"/>
      <c r="W50" s="6"/>
      <c r="X50" s="6"/>
      <c r="Y50" s="6"/>
      <c r="AB50" s="6"/>
      <c r="AC50" s="6"/>
    </row>
    <row r="51" spans="6:29" ht="12.75">
      <c r="F51" s="182"/>
      <c r="G51" s="181"/>
      <c r="H51" s="6"/>
      <c r="I51" s="6"/>
      <c r="J51" s="6"/>
      <c r="K51" s="6"/>
      <c r="L51" s="6"/>
      <c r="M51" s="6"/>
      <c r="N51" s="6"/>
      <c r="O51" s="6"/>
      <c r="S51" s="6"/>
      <c r="T51" s="6"/>
      <c r="U51" s="6"/>
      <c r="V51" s="6"/>
      <c r="W51" s="6"/>
      <c r="X51" s="6"/>
      <c r="Y51" s="6"/>
      <c r="AB51" s="6"/>
      <c r="AC51" s="6"/>
    </row>
    <row r="52" spans="6:29" ht="12.75">
      <c r="F52" s="1"/>
      <c r="G52" s="181"/>
      <c r="H52" s="6"/>
      <c r="I52" s="6"/>
      <c r="J52" s="6"/>
      <c r="K52" s="6"/>
      <c r="L52" s="6"/>
      <c r="M52" s="6"/>
      <c r="N52" s="6"/>
      <c r="O52" s="6"/>
      <c r="S52" s="6"/>
      <c r="T52" s="6"/>
      <c r="U52" s="6"/>
      <c r="V52" s="6"/>
      <c r="W52" s="6"/>
      <c r="X52" s="6"/>
      <c r="Y52" s="6"/>
      <c r="AB52" s="6"/>
      <c r="AC52" s="6"/>
    </row>
    <row r="53" spans="6:29" ht="12.75">
      <c r="F53" s="1"/>
      <c r="G53" s="181"/>
      <c r="H53" s="6"/>
      <c r="I53" s="6"/>
      <c r="J53" s="6"/>
      <c r="K53" s="6"/>
      <c r="L53" s="6"/>
      <c r="M53" s="6"/>
      <c r="N53" s="6"/>
      <c r="O53" s="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6:29" ht="12.75">
      <c r="F54" s="1"/>
      <c r="G54" s="181"/>
      <c r="H54" s="6"/>
      <c r="I54" s="6"/>
      <c r="J54" s="6"/>
      <c r="K54" s="6"/>
      <c r="L54" s="6"/>
      <c r="M54" s="6"/>
      <c r="N54" s="6"/>
      <c r="O54" s="6"/>
      <c r="S54" s="6"/>
      <c r="T54" s="6"/>
      <c r="U54" s="6"/>
      <c r="V54" s="6"/>
      <c r="W54" s="6"/>
      <c r="X54" s="6"/>
      <c r="Y54" s="6"/>
      <c r="AB54" s="6"/>
      <c r="AC54" s="6"/>
    </row>
    <row r="55" spans="6:29" ht="12.75">
      <c r="F55" s="182"/>
      <c r="G55" s="181"/>
      <c r="H55" s="6"/>
      <c r="I55" s="6"/>
      <c r="J55" s="6"/>
      <c r="K55" s="6"/>
      <c r="L55" s="6"/>
      <c r="M55" s="6"/>
      <c r="N55" s="6"/>
      <c r="O55" s="6"/>
      <c r="S55" s="6"/>
      <c r="T55" s="6"/>
      <c r="U55" s="6"/>
      <c r="V55" s="6"/>
      <c r="W55" s="6"/>
      <c r="X55" s="6"/>
      <c r="Y55" s="6"/>
      <c r="AB55" s="6"/>
      <c r="AC55" s="6"/>
    </row>
    <row r="56" spans="6:29" ht="12.75">
      <c r="F56" s="1"/>
      <c r="G56" s="181"/>
      <c r="H56" s="6"/>
      <c r="I56" s="6"/>
      <c r="J56" s="6"/>
      <c r="K56" s="6"/>
      <c r="L56" s="6"/>
      <c r="M56" s="6"/>
      <c r="N56" s="6"/>
      <c r="O56" s="6"/>
      <c r="S56" s="6"/>
      <c r="T56" s="6"/>
      <c r="U56" s="6"/>
      <c r="V56" s="6"/>
      <c r="W56" s="6"/>
      <c r="X56" s="6"/>
      <c r="Y56" s="6"/>
      <c r="AB56" s="6"/>
      <c r="AC56" s="6"/>
    </row>
    <row r="57" spans="6:29" ht="12.75">
      <c r="F57" s="1"/>
      <c r="G57" s="181"/>
      <c r="H57" s="6"/>
      <c r="I57" s="6"/>
      <c r="J57" s="6"/>
      <c r="K57" s="6"/>
      <c r="L57" s="6"/>
      <c r="M57" s="6"/>
      <c r="N57" s="6"/>
      <c r="O57" s="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6:29" ht="12.75">
      <c r="F58" s="1"/>
      <c r="G58" s="181"/>
      <c r="H58" s="6"/>
      <c r="I58" s="6"/>
      <c r="J58" s="6"/>
      <c r="K58" s="6"/>
      <c r="L58" s="6"/>
      <c r="M58" s="6"/>
      <c r="N58" s="6"/>
      <c r="O58" s="6"/>
      <c r="S58" s="6"/>
      <c r="T58" s="6"/>
      <c r="U58" s="6"/>
      <c r="V58" s="6"/>
      <c r="W58" s="6"/>
      <c r="X58" s="6"/>
      <c r="Y58" s="6"/>
      <c r="AB58" s="6"/>
      <c r="AC58" s="6"/>
    </row>
    <row r="59" spans="6:29" ht="12.75">
      <c r="F59" s="182"/>
      <c r="G59" s="181"/>
      <c r="H59" s="6"/>
      <c r="I59" s="6"/>
      <c r="J59" s="6"/>
      <c r="K59" s="6"/>
      <c r="L59" s="6"/>
      <c r="M59" s="6"/>
      <c r="N59" s="6"/>
      <c r="O59" s="6"/>
      <c r="S59" s="6"/>
      <c r="T59" s="6"/>
      <c r="U59" s="6"/>
      <c r="V59" s="6"/>
      <c r="W59" s="6"/>
      <c r="X59" s="6"/>
      <c r="Y59" s="6"/>
      <c r="AB59" s="6"/>
      <c r="AC59" s="6"/>
    </row>
    <row r="60" spans="6:29" ht="12.75">
      <c r="F60" s="1"/>
      <c r="G60" s="181"/>
      <c r="H60" s="6"/>
      <c r="I60" s="6"/>
      <c r="J60" s="6"/>
      <c r="K60" s="6"/>
      <c r="L60" s="6"/>
      <c r="M60" s="6"/>
      <c r="N60" s="6"/>
      <c r="O60" s="6"/>
      <c r="S60" s="6"/>
      <c r="T60" s="6"/>
      <c r="U60" s="6"/>
      <c r="V60" s="6"/>
      <c r="W60" s="6"/>
      <c r="X60" s="6"/>
      <c r="Y60" s="6"/>
      <c r="AB60" s="6"/>
      <c r="AC60" s="6"/>
    </row>
    <row r="61" spans="6:29" ht="12.75">
      <c r="F61" s="1"/>
      <c r="G61" s="181"/>
      <c r="H61" s="6"/>
      <c r="I61" s="6"/>
      <c r="J61" s="6"/>
      <c r="K61" s="6"/>
      <c r="L61" s="6"/>
      <c r="M61" s="6"/>
      <c r="N61" s="6"/>
      <c r="O61" s="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6:29" ht="12.75">
      <c r="F62" s="1"/>
      <c r="G62" s="181"/>
      <c r="H62" s="6"/>
      <c r="I62" s="6"/>
      <c r="J62" s="6"/>
      <c r="K62" s="6"/>
      <c r="L62" s="6"/>
      <c r="M62" s="6"/>
      <c r="N62" s="6"/>
      <c r="O62" s="6"/>
      <c r="S62" s="6"/>
      <c r="T62" s="6"/>
      <c r="U62" s="6"/>
      <c r="V62" s="6"/>
      <c r="W62" s="6"/>
      <c r="X62" s="6"/>
      <c r="Y62" s="6"/>
      <c r="AB62" s="6"/>
      <c r="AC62" s="6"/>
    </row>
    <row r="63" spans="6:29" ht="12.75">
      <c r="F63" s="182"/>
      <c r="G63" s="181"/>
      <c r="H63" s="6"/>
      <c r="I63" s="6"/>
      <c r="J63" s="6"/>
      <c r="K63" s="6"/>
      <c r="L63" s="6"/>
      <c r="M63" s="6"/>
      <c r="N63" s="6"/>
      <c r="O63" s="6"/>
      <c r="S63" s="6"/>
      <c r="T63" s="6"/>
      <c r="U63" s="6"/>
      <c r="V63" s="6"/>
      <c r="W63" s="6"/>
      <c r="X63" s="6"/>
      <c r="Y63" s="6"/>
      <c r="AB63" s="6"/>
      <c r="AC63" s="6"/>
    </row>
    <row r="64" spans="6:29" ht="12.75">
      <c r="F64" s="1"/>
      <c r="G64" s="181"/>
      <c r="H64" s="6"/>
      <c r="I64" s="6"/>
      <c r="J64" s="6"/>
      <c r="K64" s="6"/>
      <c r="L64" s="6"/>
      <c r="M64" s="6"/>
      <c r="N64" s="6"/>
      <c r="O64" s="6"/>
      <c r="S64" s="6"/>
      <c r="T64" s="6"/>
      <c r="U64" s="6"/>
      <c r="V64" s="6"/>
      <c r="W64" s="6"/>
      <c r="X64" s="6"/>
      <c r="Y64" s="6"/>
      <c r="AB64" s="6"/>
      <c r="AC64" s="6"/>
    </row>
    <row r="65" spans="6:29" ht="12.75">
      <c r="F65" s="1"/>
      <c r="G65" s="181"/>
      <c r="H65" s="6"/>
      <c r="I65" s="6"/>
      <c r="J65" s="6"/>
      <c r="K65" s="6"/>
      <c r="L65" s="6"/>
      <c r="M65" s="6"/>
      <c r="N65" s="6"/>
      <c r="O65" s="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2"/>
  <sheetViews>
    <sheetView zoomScale="75" zoomScaleNormal="75" workbookViewId="0" topLeftCell="A1">
      <pane xSplit="16" ySplit="2" topLeftCell="Q27" activePane="bottomRight" state="frozen"/>
      <selection pane="topLeft" activeCell="AE418" sqref="AE418"/>
      <selection pane="topRight" activeCell="AE418" sqref="AE418"/>
      <selection pane="bottomLeft" activeCell="AE418" sqref="AE418"/>
      <selection pane="bottomRight" activeCell="AE82" sqref="AE82"/>
    </sheetView>
  </sheetViews>
  <sheetFormatPr defaultColWidth="11.421875" defaultRowHeight="12.75" outlineLevelCol="1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51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 outlineLevel="1"/>
    <col min="26" max="26" width="12.00390625" style="6" customWidth="1" outlineLevel="1"/>
    <col min="27" max="27" width="12.421875" style="6" customWidth="1" outlineLevel="1"/>
    <col min="28" max="28" width="11.57421875" style="0" customWidth="1" outlineLevel="1"/>
    <col min="29" max="29" width="14.57421875" style="3" customWidth="1"/>
    <col min="30" max="30" width="6.00390625" style="169" customWidth="1"/>
    <col min="32" max="33" width="12.8515625" style="0" bestFit="1" customWidth="1"/>
    <col min="34" max="34" width="12.7109375" style="0" customWidth="1"/>
    <col min="36" max="36" width="11.7109375" style="0" bestFit="1" customWidth="1"/>
  </cols>
  <sheetData>
    <row r="1" spans="1:34" s="12" customFormat="1" ht="39" thickBot="1">
      <c r="A1" s="9" t="s">
        <v>194</v>
      </c>
      <c r="B1" s="10" t="s">
        <v>195</v>
      </c>
      <c r="C1" s="10" t="s">
        <v>287</v>
      </c>
      <c r="D1" s="11" t="s">
        <v>203</v>
      </c>
      <c r="E1" s="11" t="s">
        <v>214</v>
      </c>
      <c r="F1" s="34" t="s">
        <v>286</v>
      </c>
      <c r="G1" s="34"/>
      <c r="H1" s="34"/>
      <c r="I1" s="34"/>
      <c r="J1" s="34"/>
      <c r="K1" s="10"/>
      <c r="L1" s="10"/>
      <c r="M1" s="10"/>
      <c r="N1" s="10"/>
      <c r="O1" s="49"/>
      <c r="P1" s="30" t="s">
        <v>161</v>
      </c>
      <c r="Q1" s="40" t="s">
        <v>185</v>
      </c>
      <c r="R1" s="37" t="s">
        <v>185</v>
      </c>
      <c r="S1" s="27" t="s">
        <v>185</v>
      </c>
      <c r="T1" s="26" t="s">
        <v>185</v>
      </c>
      <c r="U1" s="27" t="s">
        <v>185</v>
      </c>
      <c r="V1" s="26" t="s">
        <v>185</v>
      </c>
      <c r="W1" s="27" t="s">
        <v>185</v>
      </c>
      <c r="X1" s="26" t="s">
        <v>185</v>
      </c>
      <c r="Y1" s="27" t="s">
        <v>185</v>
      </c>
      <c r="Z1" s="37" t="s">
        <v>185</v>
      </c>
      <c r="AA1" s="40" t="s">
        <v>185</v>
      </c>
      <c r="AB1" s="37" t="s">
        <v>185</v>
      </c>
      <c r="AC1" s="79" t="s">
        <v>185</v>
      </c>
      <c r="AD1" s="164"/>
      <c r="AE1" s="155" t="s">
        <v>425</v>
      </c>
      <c r="AF1" s="155" t="s">
        <v>426</v>
      </c>
      <c r="AG1" s="155" t="s">
        <v>427</v>
      </c>
      <c r="AH1" s="155" t="s">
        <v>281</v>
      </c>
    </row>
    <row r="2" spans="1:30" s="8" customFormat="1" ht="16.5" thickBot="1">
      <c r="A2" s="17"/>
      <c r="B2"/>
      <c r="C2"/>
      <c r="D2" t="s">
        <v>492</v>
      </c>
      <c r="E2"/>
      <c r="F2" s="33"/>
      <c r="G2" s="23"/>
      <c r="H2" s="23"/>
      <c r="I2" s="23"/>
      <c r="J2" s="23"/>
      <c r="K2" s="23"/>
      <c r="L2" s="23"/>
      <c r="M2" s="23"/>
      <c r="N2" s="23"/>
      <c r="O2" s="50"/>
      <c r="P2" s="14"/>
      <c r="Q2" s="36" t="s">
        <v>163</v>
      </c>
      <c r="R2" s="38" t="s">
        <v>164</v>
      </c>
      <c r="S2" s="29" t="s">
        <v>165</v>
      </c>
      <c r="T2" s="28" t="s">
        <v>166</v>
      </c>
      <c r="U2" s="29" t="s">
        <v>162</v>
      </c>
      <c r="V2" s="28" t="s">
        <v>167</v>
      </c>
      <c r="W2" s="29" t="s">
        <v>168</v>
      </c>
      <c r="X2" s="28" t="s">
        <v>169</v>
      </c>
      <c r="Y2" s="29" t="s">
        <v>170</v>
      </c>
      <c r="Z2" s="38" t="s">
        <v>171</v>
      </c>
      <c r="AA2" s="41" t="s">
        <v>172</v>
      </c>
      <c r="AB2" s="28" t="s">
        <v>173</v>
      </c>
      <c r="AC2" s="144" t="s">
        <v>174</v>
      </c>
      <c r="AD2" s="165"/>
    </row>
    <row r="3" spans="1:34" s="1" customFormat="1" ht="12.75">
      <c r="A3" s="60" t="s">
        <v>307</v>
      </c>
      <c r="B3" s="60" t="s">
        <v>308</v>
      </c>
      <c r="C3" s="60"/>
      <c r="D3" s="60" t="s">
        <v>309</v>
      </c>
      <c r="E3" s="60" t="s">
        <v>511</v>
      </c>
      <c r="F3" s="103" t="s">
        <v>307</v>
      </c>
      <c r="G3" s="103" t="s">
        <v>308</v>
      </c>
      <c r="H3" s="103" t="s">
        <v>284</v>
      </c>
      <c r="I3" s="103" t="s">
        <v>309</v>
      </c>
      <c r="J3" s="103" t="s">
        <v>511</v>
      </c>
      <c r="K3" s="25">
        <f aca="true" t="shared" si="0" ref="K3:K54">IF(A3=F3,0,"Fehler")</f>
        <v>0</v>
      </c>
      <c r="L3" s="25">
        <f aca="true" t="shared" si="1" ref="L3:L54">IF(B3=G3,0,"Fehler")</f>
        <v>0</v>
      </c>
      <c r="M3" s="25">
        <f aca="true" t="shared" si="2" ref="M3:M55">IF(D3=I3,0,"Fehler")</f>
        <v>0</v>
      </c>
      <c r="N3" s="25">
        <f aca="true" t="shared" si="3" ref="N3:N11">IF(E3=J3,0,"Fehler")</f>
        <v>0</v>
      </c>
      <c r="O3" s="60" t="s">
        <v>26</v>
      </c>
      <c r="P3" s="92">
        <v>0</v>
      </c>
      <c r="Q3" s="142">
        <v>0</v>
      </c>
      <c r="R3" s="142">
        <v>0</v>
      </c>
      <c r="S3" s="142">
        <v>0</v>
      </c>
      <c r="T3" s="142">
        <v>0</v>
      </c>
      <c r="U3" s="142">
        <v>0</v>
      </c>
      <c r="V3" s="142">
        <v>0</v>
      </c>
      <c r="W3" s="142">
        <v>0</v>
      </c>
      <c r="X3" s="142">
        <v>0</v>
      </c>
      <c r="Y3" s="142">
        <v>0</v>
      </c>
      <c r="Z3" s="142">
        <v>0</v>
      </c>
      <c r="AA3" s="142">
        <v>0</v>
      </c>
      <c r="AB3" s="142">
        <v>0</v>
      </c>
      <c r="AC3" s="39">
        <f aca="true" t="shared" si="4" ref="AC3:AC54">SUM(Q3:AB3)</f>
        <v>0</v>
      </c>
      <c r="AD3" s="166"/>
      <c r="AE3" s="140">
        <f>AC3/AE$71*AE$72</f>
        <v>0</v>
      </c>
      <c r="AF3" s="54"/>
      <c r="AG3" s="54"/>
      <c r="AH3" s="171">
        <f aca="true" t="shared" si="5" ref="AH3:AH54">IF(AG3&gt;0,AG3,AC3+AE3+AF3)</f>
        <v>0</v>
      </c>
    </row>
    <row r="4" spans="1:34" s="1" customFormat="1" ht="12.75">
      <c r="A4" s="60" t="s">
        <v>307</v>
      </c>
      <c r="B4" s="60" t="s">
        <v>308</v>
      </c>
      <c r="C4" s="60"/>
      <c r="D4" s="60" t="s">
        <v>309</v>
      </c>
      <c r="E4" s="60" t="s">
        <v>506</v>
      </c>
      <c r="F4" s="103" t="s">
        <v>307</v>
      </c>
      <c r="G4" s="103" t="s">
        <v>308</v>
      </c>
      <c r="H4" s="103" t="s">
        <v>284</v>
      </c>
      <c r="I4" s="103" t="s">
        <v>309</v>
      </c>
      <c r="J4" s="103" t="s">
        <v>506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60" t="s">
        <v>4</v>
      </c>
      <c r="P4" s="92">
        <v>1500000</v>
      </c>
      <c r="Q4" s="142">
        <v>124855</v>
      </c>
      <c r="R4" s="142">
        <v>127196.02</v>
      </c>
      <c r="S4" s="142">
        <v>252477.5</v>
      </c>
      <c r="T4" s="142">
        <v>9294</v>
      </c>
      <c r="U4" s="142">
        <v>129977.66</v>
      </c>
      <c r="V4" s="142">
        <v>123727.34</v>
      </c>
      <c r="W4" s="142">
        <v>125506</v>
      </c>
      <c r="X4" s="142">
        <v>236359</v>
      </c>
      <c r="Y4" s="142">
        <v>125484.94</v>
      </c>
      <c r="Z4" s="142">
        <v>0</v>
      </c>
      <c r="AA4" s="142">
        <v>0</v>
      </c>
      <c r="AB4" s="142">
        <v>0</v>
      </c>
      <c r="AC4" s="39">
        <f t="shared" si="4"/>
        <v>1254877.46</v>
      </c>
      <c r="AD4" s="166"/>
      <c r="AE4" s="140"/>
      <c r="AF4" s="54">
        <f>2*130000</f>
        <v>260000</v>
      </c>
      <c r="AG4" s="54"/>
      <c r="AH4" s="171">
        <f t="shared" si="5"/>
        <v>1514877.46</v>
      </c>
    </row>
    <row r="5" spans="1:34" s="1" customFormat="1" ht="12.75">
      <c r="A5" s="60" t="s">
        <v>307</v>
      </c>
      <c r="B5" s="60" t="s">
        <v>308</v>
      </c>
      <c r="C5" s="60"/>
      <c r="D5" s="60" t="s">
        <v>312</v>
      </c>
      <c r="E5" s="60" t="s">
        <v>512</v>
      </c>
      <c r="F5" s="103" t="s">
        <v>307</v>
      </c>
      <c r="G5" s="103" t="s">
        <v>308</v>
      </c>
      <c r="H5" s="103" t="s">
        <v>284</v>
      </c>
      <c r="I5" s="103" t="s">
        <v>312</v>
      </c>
      <c r="J5" s="103" t="s">
        <v>512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60" t="s">
        <v>27</v>
      </c>
      <c r="P5" s="92">
        <v>25600</v>
      </c>
      <c r="Q5" s="142">
        <v>0</v>
      </c>
      <c r="R5" s="142">
        <v>0</v>
      </c>
      <c r="S5" s="142">
        <v>0</v>
      </c>
      <c r="T5" s="142">
        <v>0</v>
      </c>
      <c r="U5" s="142">
        <v>0</v>
      </c>
      <c r="V5" s="142">
        <v>0</v>
      </c>
      <c r="W5" s="142">
        <v>0</v>
      </c>
      <c r="X5" s="142">
        <v>18400</v>
      </c>
      <c r="Y5" s="142">
        <v>0</v>
      </c>
      <c r="Z5" s="142">
        <v>0</v>
      </c>
      <c r="AA5" s="142">
        <v>0</v>
      </c>
      <c r="AB5" s="142">
        <v>0</v>
      </c>
      <c r="AC5" s="39">
        <f t="shared" si="4"/>
        <v>18400</v>
      </c>
      <c r="AD5" s="166"/>
      <c r="AE5" s="140"/>
      <c r="AF5" s="54">
        <v>7200</v>
      </c>
      <c r="AG5" s="54"/>
      <c r="AH5" s="171">
        <f t="shared" si="5"/>
        <v>25600</v>
      </c>
    </row>
    <row r="6" spans="1:34" s="1" customFormat="1" ht="12.75">
      <c r="A6" s="60" t="s">
        <v>307</v>
      </c>
      <c r="B6" s="60" t="s">
        <v>308</v>
      </c>
      <c r="C6" s="60"/>
      <c r="D6" s="60" t="s">
        <v>314</v>
      </c>
      <c r="E6" s="60" t="s">
        <v>513</v>
      </c>
      <c r="F6" s="103" t="s">
        <v>307</v>
      </c>
      <c r="G6" s="103" t="s">
        <v>308</v>
      </c>
      <c r="H6" s="103" t="s">
        <v>284</v>
      </c>
      <c r="I6" s="103" t="s">
        <v>314</v>
      </c>
      <c r="J6" s="103" t="s">
        <v>513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60" t="s">
        <v>28</v>
      </c>
      <c r="P6" s="92">
        <v>440000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39">
        <f t="shared" si="4"/>
        <v>0</v>
      </c>
      <c r="AD6" s="166"/>
      <c r="AE6" s="140"/>
      <c r="AF6" s="54">
        <v>440000</v>
      </c>
      <c r="AG6" s="228">
        <v>833880</v>
      </c>
      <c r="AH6" s="171">
        <f t="shared" si="5"/>
        <v>833880</v>
      </c>
    </row>
    <row r="7" spans="1:34" s="1" customFormat="1" ht="12.75">
      <c r="A7" s="60" t="s">
        <v>307</v>
      </c>
      <c r="B7" s="60" t="s">
        <v>308</v>
      </c>
      <c r="C7" s="60"/>
      <c r="D7" s="60" t="s">
        <v>314</v>
      </c>
      <c r="E7" s="60" t="s">
        <v>514</v>
      </c>
      <c r="F7" s="103" t="s">
        <v>307</v>
      </c>
      <c r="G7" s="103" t="s">
        <v>308</v>
      </c>
      <c r="H7" s="103" t="s">
        <v>284</v>
      </c>
      <c r="I7" s="103" t="s">
        <v>314</v>
      </c>
      <c r="J7" s="103" t="s">
        <v>514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60" t="s">
        <v>29</v>
      </c>
      <c r="P7" s="9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39">
        <f t="shared" si="4"/>
        <v>0</v>
      </c>
      <c r="AD7" s="166"/>
      <c r="AE7" s="140">
        <f>AC7/AE$71*AE$72</f>
        <v>0</v>
      </c>
      <c r="AF7" s="54"/>
      <c r="AG7" s="54"/>
      <c r="AH7" s="171">
        <f t="shared" si="5"/>
        <v>0</v>
      </c>
    </row>
    <row r="8" spans="1:34" s="1" customFormat="1" ht="12.75">
      <c r="A8" s="60" t="s">
        <v>307</v>
      </c>
      <c r="B8" s="60" t="s">
        <v>308</v>
      </c>
      <c r="C8" s="60"/>
      <c r="D8" s="60" t="s">
        <v>314</v>
      </c>
      <c r="E8" s="60" t="s">
        <v>515</v>
      </c>
      <c r="F8" s="103" t="s">
        <v>307</v>
      </c>
      <c r="G8" s="103" t="s">
        <v>308</v>
      </c>
      <c r="H8" s="103" t="s">
        <v>284</v>
      </c>
      <c r="I8" s="103" t="s">
        <v>314</v>
      </c>
      <c r="J8" s="103" t="s">
        <v>515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60" t="s">
        <v>30</v>
      </c>
      <c r="P8" s="92">
        <v>200000</v>
      </c>
      <c r="Q8" s="142">
        <v>4570</v>
      </c>
      <c r="R8" s="142">
        <v>5120</v>
      </c>
      <c r="S8" s="142">
        <v>14760</v>
      </c>
      <c r="T8" s="142">
        <v>4870</v>
      </c>
      <c r="U8" s="142">
        <v>0</v>
      </c>
      <c r="V8" s="142">
        <v>0</v>
      </c>
      <c r="W8" s="142">
        <v>4840</v>
      </c>
      <c r="X8" s="142">
        <v>4950</v>
      </c>
      <c r="Y8" s="142">
        <v>0</v>
      </c>
      <c r="Z8" s="142">
        <v>0</v>
      </c>
      <c r="AA8" s="142">
        <v>0</v>
      </c>
      <c r="AB8" s="142">
        <v>0</v>
      </c>
      <c r="AC8" s="39">
        <f t="shared" si="4"/>
        <v>39110</v>
      </c>
      <c r="AD8" s="166"/>
      <c r="AE8" s="140"/>
      <c r="AF8" s="54">
        <v>160000</v>
      </c>
      <c r="AG8" s="228">
        <v>100000</v>
      </c>
      <c r="AH8" s="171">
        <f t="shared" si="5"/>
        <v>100000</v>
      </c>
    </row>
    <row r="9" spans="1:34" s="1" customFormat="1" ht="12.75">
      <c r="A9" s="60" t="s">
        <v>307</v>
      </c>
      <c r="B9" s="60" t="s">
        <v>308</v>
      </c>
      <c r="C9" s="60"/>
      <c r="D9" s="60" t="s">
        <v>314</v>
      </c>
      <c r="E9" s="60" t="s">
        <v>516</v>
      </c>
      <c r="F9" s="103" t="s">
        <v>307</v>
      </c>
      <c r="G9" s="103" t="s">
        <v>308</v>
      </c>
      <c r="H9" s="103" t="s">
        <v>284</v>
      </c>
      <c r="I9" s="103" t="s">
        <v>314</v>
      </c>
      <c r="J9" s="103" t="s">
        <v>516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60" t="s">
        <v>31</v>
      </c>
      <c r="P9" s="92">
        <v>400000</v>
      </c>
      <c r="Q9" s="142">
        <v>71581.9</v>
      </c>
      <c r="R9" s="142">
        <v>65158.19</v>
      </c>
      <c r="S9" s="142">
        <v>79289.96</v>
      </c>
      <c r="T9" s="142">
        <v>77744.73</v>
      </c>
      <c r="U9" s="142">
        <v>75673.75</v>
      </c>
      <c r="V9" s="142">
        <v>73641.44</v>
      </c>
      <c r="W9" s="142">
        <v>84833.21</v>
      </c>
      <c r="X9" s="142">
        <v>75986.51</v>
      </c>
      <c r="Y9" s="142">
        <v>75870.2</v>
      </c>
      <c r="Z9" s="142">
        <v>0</v>
      </c>
      <c r="AA9" s="142">
        <v>0</v>
      </c>
      <c r="AB9" s="142">
        <v>0</v>
      </c>
      <c r="AC9" s="39">
        <f t="shared" si="4"/>
        <v>679779.8899999999</v>
      </c>
      <c r="AD9" s="166"/>
      <c r="AE9" s="140"/>
      <c r="AF9" s="54">
        <f>3*75000</f>
        <v>225000</v>
      </c>
      <c r="AG9" s="54"/>
      <c r="AH9" s="171">
        <f t="shared" si="5"/>
        <v>904779.8899999999</v>
      </c>
    </row>
    <row r="10" spans="1:34" s="1" customFormat="1" ht="12.75">
      <c r="A10" s="60" t="s">
        <v>307</v>
      </c>
      <c r="B10" s="60" t="s">
        <v>308</v>
      </c>
      <c r="C10" s="60"/>
      <c r="D10" s="60" t="s">
        <v>314</v>
      </c>
      <c r="E10" s="60" t="s">
        <v>517</v>
      </c>
      <c r="F10" s="103" t="s">
        <v>307</v>
      </c>
      <c r="G10" s="103" t="s">
        <v>308</v>
      </c>
      <c r="H10" s="103" t="s">
        <v>284</v>
      </c>
      <c r="I10" s="103" t="s">
        <v>314</v>
      </c>
      <c r="J10" s="103" t="s">
        <v>517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60" t="s">
        <v>32</v>
      </c>
      <c r="P10" s="92">
        <v>10000</v>
      </c>
      <c r="Q10" s="142">
        <v>14717.73</v>
      </c>
      <c r="R10" s="142">
        <v>468</v>
      </c>
      <c r="S10" s="142">
        <v>1597.44</v>
      </c>
      <c r="T10" s="142">
        <v>2479.95</v>
      </c>
      <c r="U10" s="142">
        <v>2896.74</v>
      </c>
      <c r="V10" s="142">
        <v>0</v>
      </c>
      <c r="W10" s="142">
        <v>446.93</v>
      </c>
      <c r="X10" s="142">
        <v>789.6</v>
      </c>
      <c r="Y10" s="142">
        <v>-223.04</v>
      </c>
      <c r="Z10" s="142">
        <v>0</v>
      </c>
      <c r="AA10" s="142">
        <v>0</v>
      </c>
      <c r="AB10" s="142">
        <v>0</v>
      </c>
      <c r="AC10" s="39">
        <f t="shared" si="4"/>
        <v>23173.35</v>
      </c>
      <c r="AD10" s="166"/>
      <c r="AE10" s="140"/>
      <c r="AF10" s="54">
        <f>3*3000</f>
        <v>9000</v>
      </c>
      <c r="AG10" s="54"/>
      <c r="AH10" s="171">
        <f t="shared" si="5"/>
        <v>32173.35</v>
      </c>
    </row>
    <row r="11" spans="1:34" s="1" customFormat="1" ht="12.75">
      <c r="A11" s="60" t="s">
        <v>307</v>
      </c>
      <c r="B11" s="60" t="s">
        <v>308</v>
      </c>
      <c r="C11" s="60"/>
      <c r="D11" s="60" t="s">
        <v>314</v>
      </c>
      <c r="E11" s="60" t="s">
        <v>518</v>
      </c>
      <c r="F11" s="103" t="s">
        <v>307</v>
      </c>
      <c r="G11" s="103" t="s">
        <v>308</v>
      </c>
      <c r="H11" s="103" t="s">
        <v>284</v>
      </c>
      <c r="I11" s="103" t="s">
        <v>314</v>
      </c>
      <c r="J11" s="103" t="s">
        <v>518</v>
      </c>
      <c r="K11" s="25">
        <f t="shared" si="0"/>
        <v>0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60" t="s">
        <v>33</v>
      </c>
      <c r="P11" s="92">
        <v>12000</v>
      </c>
      <c r="Q11" s="142">
        <v>21426.26</v>
      </c>
      <c r="R11" s="142">
        <v>0</v>
      </c>
      <c r="S11" s="142">
        <v>3318.16</v>
      </c>
      <c r="T11" s="142">
        <v>5111.48</v>
      </c>
      <c r="U11" s="142">
        <v>4286.84</v>
      </c>
      <c r="V11" s="142">
        <v>0</v>
      </c>
      <c r="W11" s="142">
        <v>0</v>
      </c>
      <c r="X11" s="142">
        <v>717.6</v>
      </c>
      <c r="Y11" s="142">
        <v>-1192.53</v>
      </c>
      <c r="Z11" s="142">
        <v>0</v>
      </c>
      <c r="AA11" s="142">
        <v>0</v>
      </c>
      <c r="AB11" s="142">
        <v>0</v>
      </c>
      <c r="AC11" s="39">
        <f t="shared" si="4"/>
        <v>33667.81</v>
      </c>
      <c r="AD11" s="166"/>
      <c r="AE11" s="140"/>
      <c r="AF11" s="54">
        <f>3*4000</f>
        <v>12000</v>
      </c>
      <c r="AG11" s="54"/>
      <c r="AH11" s="171">
        <f t="shared" si="5"/>
        <v>45667.81</v>
      </c>
    </row>
    <row r="12" spans="1:34" s="1" customFormat="1" ht="12.75">
      <c r="A12" s="60" t="s">
        <v>307</v>
      </c>
      <c r="B12" s="60" t="s">
        <v>308</v>
      </c>
      <c r="C12" s="60"/>
      <c r="D12" s="60" t="s">
        <v>314</v>
      </c>
      <c r="E12" s="60" t="s">
        <v>519</v>
      </c>
      <c r="F12" s="103" t="s">
        <v>307</v>
      </c>
      <c r="G12" s="103" t="s">
        <v>308</v>
      </c>
      <c r="H12" s="103" t="s">
        <v>284</v>
      </c>
      <c r="I12" s="103" t="s">
        <v>314</v>
      </c>
      <c r="J12" s="103" t="s">
        <v>519</v>
      </c>
      <c r="K12" s="25">
        <f t="shared" si="0"/>
        <v>0</v>
      </c>
      <c r="L12" s="25">
        <f t="shared" si="1"/>
        <v>0</v>
      </c>
      <c r="M12" s="25">
        <f t="shared" si="2"/>
        <v>0</v>
      </c>
      <c r="N12" s="25">
        <f aca="true" t="shared" si="6" ref="N12:N43">IF(E12=J12,0,"Fehler")</f>
        <v>0</v>
      </c>
      <c r="O12" s="60" t="s">
        <v>34</v>
      </c>
      <c r="P12" s="92">
        <v>2000</v>
      </c>
      <c r="Q12" s="142">
        <v>323.66</v>
      </c>
      <c r="R12" s="142">
        <v>0</v>
      </c>
      <c r="S12" s="142">
        <v>0</v>
      </c>
      <c r="T12" s="142">
        <v>2358.89</v>
      </c>
      <c r="U12" s="142">
        <v>0</v>
      </c>
      <c r="V12" s="142">
        <v>0</v>
      </c>
      <c r="W12" s="142">
        <v>80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39">
        <f t="shared" si="4"/>
        <v>2762.5499999999997</v>
      </c>
      <c r="AD12" s="166"/>
      <c r="AE12" s="140">
        <f>AC12/AE$71*AE$72</f>
        <v>920.8499999999999</v>
      </c>
      <c r="AF12" s="54"/>
      <c r="AG12" s="54"/>
      <c r="AH12" s="171">
        <f t="shared" si="5"/>
        <v>3683.3999999999996</v>
      </c>
    </row>
    <row r="13" spans="1:34" s="1" customFormat="1" ht="12.75">
      <c r="A13" s="60" t="s">
        <v>307</v>
      </c>
      <c r="B13" s="60" t="s">
        <v>308</v>
      </c>
      <c r="C13" s="60"/>
      <c r="D13" s="60" t="s">
        <v>314</v>
      </c>
      <c r="E13" s="60" t="s">
        <v>520</v>
      </c>
      <c r="F13" s="103" t="s">
        <v>307</v>
      </c>
      <c r="G13" s="103" t="s">
        <v>308</v>
      </c>
      <c r="H13" s="103" t="s">
        <v>284</v>
      </c>
      <c r="I13" s="103" t="s">
        <v>314</v>
      </c>
      <c r="J13" s="103" t="s">
        <v>520</v>
      </c>
      <c r="K13" s="25">
        <f t="shared" si="0"/>
        <v>0</v>
      </c>
      <c r="L13" s="25">
        <f t="shared" si="1"/>
        <v>0</v>
      </c>
      <c r="M13" s="25">
        <f t="shared" si="2"/>
        <v>0</v>
      </c>
      <c r="N13" s="25">
        <f t="shared" si="6"/>
        <v>0</v>
      </c>
      <c r="O13" s="60" t="s">
        <v>35</v>
      </c>
      <c r="P13" s="92">
        <v>1000000</v>
      </c>
      <c r="Q13" s="142">
        <v>500230.27</v>
      </c>
      <c r="R13" s="142">
        <v>35865.43</v>
      </c>
      <c r="S13" s="142">
        <v>20779.65</v>
      </c>
      <c r="T13" s="142">
        <v>8116.1</v>
      </c>
      <c r="U13" s="142">
        <v>26116.8</v>
      </c>
      <c r="V13" s="142">
        <v>28360.31</v>
      </c>
      <c r="W13" s="142">
        <v>5709.5</v>
      </c>
      <c r="X13" s="142">
        <v>87392.85</v>
      </c>
      <c r="Y13" s="142">
        <v>21599.75</v>
      </c>
      <c r="Z13" s="142">
        <v>-2256</v>
      </c>
      <c r="AA13" s="142">
        <v>0</v>
      </c>
      <c r="AB13" s="142">
        <v>56757.6</v>
      </c>
      <c r="AC13" s="39">
        <f t="shared" si="4"/>
        <v>788672.2600000001</v>
      </c>
      <c r="AD13" s="166"/>
      <c r="AE13" s="140"/>
      <c r="AF13" s="54">
        <f>3*20000</f>
        <v>60000</v>
      </c>
      <c r="AG13" s="54"/>
      <c r="AH13" s="171">
        <f t="shared" si="5"/>
        <v>848672.2600000001</v>
      </c>
    </row>
    <row r="14" spans="1:34" s="1" customFormat="1" ht="12.75">
      <c r="A14" s="60" t="s">
        <v>307</v>
      </c>
      <c r="B14" s="60" t="s">
        <v>308</v>
      </c>
      <c r="C14" s="60"/>
      <c r="D14" s="60" t="s">
        <v>314</v>
      </c>
      <c r="E14" s="60" t="s">
        <v>521</v>
      </c>
      <c r="F14" s="103" t="s">
        <v>307</v>
      </c>
      <c r="G14" s="103" t="s">
        <v>308</v>
      </c>
      <c r="H14" s="103" t="s">
        <v>284</v>
      </c>
      <c r="I14" s="103" t="s">
        <v>314</v>
      </c>
      <c r="J14" s="103" t="s">
        <v>521</v>
      </c>
      <c r="K14" s="25">
        <f t="shared" si="0"/>
        <v>0</v>
      </c>
      <c r="L14" s="25">
        <f t="shared" si="1"/>
        <v>0</v>
      </c>
      <c r="M14" s="25">
        <f t="shared" si="2"/>
        <v>0</v>
      </c>
      <c r="N14" s="25">
        <f t="shared" si="6"/>
        <v>0</v>
      </c>
      <c r="O14" s="60" t="s">
        <v>36</v>
      </c>
      <c r="P14" s="92">
        <v>35000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39">
        <f t="shared" si="4"/>
        <v>0</v>
      </c>
      <c r="AD14" s="166"/>
      <c r="AE14" s="140">
        <f>AC14/AE$71*AE$72</f>
        <v>0</v>
      </c>
      <c r="AF14" s="54"/>
      <c r="AG14" s="54"/>
      <c r="AH14" s="171">
        <f t="shared" si="5"/>
        <v>0</v>
      </c>
    </row>
    <row r="15" spans="1:34" s="1" customFormat="1" ht="12.75">
      <c r="A15" s="60" t="s">
        <v>307</v>
      </c>
      <c r="B15" s="60" t="s">
        <v>308</v>
      </c>
      <c r="C15" s="60"/>
      <c r="D15" s="60" t="s">
        <v>320</v>
      </c>
      <c r="E15" s="60" t="s">
        <v>522</v>
      </c>
      <c r="F15" s="103" t="s">
        <v>307</v>
      </c>
      <c r="G15" s="103" t="s">
        <v>308</v>
      </c>
      <c r="H15" s="103" t="s">
        <v>284</v>
      </c>
      <c r="I15" s="103" t="s">
        <v>320</v>
      </c>
      <c r="J15" s="103" t="s">
        <v>522</v>
      </c>
      <c r="K15" s="25">
        <f t="shared" si="0"/>
        <v>0</v>
      </c>
      <c r="L15" s="25">
        <f t="shared" si="1"/>
        <v>0</v>
      </c>
      <c r="M15" s="25">
        <f t="shared" si="2"/>
        <v>0</v>
      </c>
      <c r="N15" s="25">
        <f t="shared" si="6"/>
        <v>0</v>
      </c>
      <c r="O15" s="60" t="s">
        <v>37</v>
      </c>
      <c r="P15" s="92">
        <v>38500</v>
      </c>
      <c r="Q15" s="142">
        <v>26381.2</v>
      </c>
      <c r="R15" s="142">
        <v>0</v>
      </c>
      <c r="S15" s="142">
        <v>0</v>
      </c>
      <c r="T15" s="142">
        <v>0</v>
      </c>
      <c r="U15" s="142">
        <v>399.3</v>
      </c>
      <c r="V15" s="142">
        <v>0</v>
      </c>
      <c r="W15" s="142">
        <v>959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39">
        <f t="shared" si="4"/>
        <v>27739.5</v>
      </c>
      <c r="AD15" s="166"/>
      <c r="AE15" s="140"/>
      <c r="AF15" s="54">
        <v>10800</v>
      </c>
      <c r="AG15" s="54"/>
      <c r="AH15" s="171">
        <f t="shared" si="5"/>
        <v>38539.5</v>
      </c>
    </row>
    <row r="16" spans="1:34" s="1" customFormat="1" ht="12.75">
      <c r="A16" s="60" t="s">
        <v>307</v>
      </c>
      <c r="B16" s="60" t="s">
        <v>308</v>
      </c>
      <c r="C16" s="60"/>
      <c r="D16" s="60" t="s">
        <v>320</v>
      </c>
      <c r="E16" s="60" t="s">
        <v>523</v>
      </c>
      <c r="F16" s="103" t="s">
        <v>307</v>
      </c>
      <c r="G16" s="103" t="s">
        <v>308</v>
      </c>
      <c r="H16" s="103" t="s">
        <v>284</v>
      </c>
      <c r="I16" s="103" t="s">
        <v>320</v>
      </c>
      <c r="J16" s="103" t="s">
        <v>523</v>
      </c>
      <c r="K16" s="25">
        <f t="shared" si="0"/>
        <v>0</v>
      </c>
      <c r="L16" s="25">
        <f t="shared" si="1"/>
        <v>0</v>
      </c>
      <c r="M16" s="25">
        <f t="shared" si="2"/>
        <v>0</v>
      </c>
      <c r="N16" s="25">
        <f t="shared" si="6"/>
        <v>0</v>
      </c>
      <c r="O16" s="60" t="s">
        <v>38</v>
      </c>
      <c r="P16" s="92">
        <v>6000</v>
      </c>
      <c r="Q16" s="142">
        <v>0</v>
      </c>
      <c r="R16" s="142">
        <v>1034.2</v>
      </c>
      <c r="S16" s="142">
        <v>0</v>
      </c>
      <c r="T16" s="142">
        <v>1363.1</v>
      </c>
      <c r="U16" s="142">
        <v>150</v>
      </c>
      <c r="V16" s="142">
        <v>31.2</v>
      </c>
      <c r="W16" s="142">
        <v>512.1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39">
        <f t="shared" si="4"/>
        <v>3090.6</v>
      </c>
      <c r="AD16" s="166"/>
      <c r="AE16" s="140"/>
      <c r="AF16" s="54">
        <v>3000</v>
      </c>
      <c r="AG16" s="54"/>
      <c r="AH16" s="171">
        <f t="shared" si="5"/>
        <v>6090.6</v>
      </c>
    </row>
    <row r="17" spans="1:34" s="1" customFormat="1" ht="12.75">
      <c r="A17" s="60" t="s">
        <v>307</v>
      </c>
      <c r="B17" s="60" t="s">
        <v>308</v>
      </c>
      <c r="C17" s="60"/>
      <c r="D17" s="60" t="s">
        <v>320</v>
      </c>
      <c r="E17" s="60" t="s">
        <v>524</v>
      </c>
      <c r="F17" s="103" t="s">
        <v>307</v>
      </c>
      <c r="G17" s="103" t="s">
        <v>308</v>
      </c>
      <c r="H17" s="103" t="s">
        <v>284</v>
      </c>
      <c r="I17" s="103" t="s">
        <v>320</v>
      </c>
      <c r="J17" s="103" t="s">
        <v>524</v>
      </c>
      <c r="K17" s="25">
        <f t="shared" si="0"/>
        <v>0</v>
      </c>
      <c r="L17" s="25">
        <f t="shared" si="1"/>
        <v>0</v>
      </c>
      <c r="M17" s="25">
        <f t="shared" si="2"/>
        <v>0</v>
      </c>
      <c r="N17" s="25">
        <f t="shared" si="6"/>
        <v>0</v>
      </c>
      <c r="O17" s="60" t="s">
        <v>39</v>
      </c>
      <c r="P17" s="92">
        <v>8900</v>
      </c>
      <c r="Q17" s="142">
        <v>0</v>
      </c>
      <c r="R17" s="142">
        <v>0</v>
      </c>
      <c r="S17" s="142">
        <v>0</v>
      </c>
      <c r="T17" s="142">
        <v>0</v>
      </c>
      <c r="U17" s="142">
        <v>2439.8</v>
      </c>
      <c r="V17" s="142">
        <v>0</v>
      </c>
      <c r="W17" s="142">
        <v>3355.3</v>
      </c>
      <c r="X17" s="142">
        <v>561.7</v>
      </c>
      <c r="Y17" s="142">
        <v>0</v>
      </c>
      <c r="Z17" s="142">
        <v>930</v>
      </c>
      <c r="AA17" s="142">
        <v>0</v>
      </c>
      <c r="AB17" s="142">
        <v>0</v>
      </c>
      <c r="AC17" s="39">
        <f t="shared" si="4"/>
        <v>7286.8</v>
      </c>
      <c r="AD17" s="166"/>
      <c r="AE17" s="140"/>
      <c r="AF17" s="54">
        <v>1700</v>
      </c>
      <c r="AG17" s="54"/>
      <c r="AH17" s="171">
        <f t="shared" si="5"/>
        <v>8986.8</v>
      </c>
    </row>
    <row r="18" spans="1:34" s="1" customFormat="1" ht="12.75">
      <c r="A18" s="60" t="s">
        <v>307</v>
      </c>
      <c r="B18" s="60" t="s">
        <v>308</v>
      </c>
      <c r="C18" s="60"/>
      <c r="D18" s="60" t="s">
        <v>320</v>
      </c>
      <c r="E18" s="60" t="s">
        <v>525</v>
      </c>
      <c r="F18" s="103" t="s">
        <v>307</v>
      </c>
      <c r="G18" s="103" t="s">
        <v>308</v>
      </c>
      <c r="H18" s="103" t="s">
        <v>284</v>
      </c>
      <c r="I18" s="103" t="s">
        <v>320</v>
      </c>
      <c r="J18" s="103" t="s">
        <v>525</v>
      </c>
      <c r="K18" s="25">
        <f t="shared" si="0"/>
        <v>0</v>
      </c>
      <c r="L18" s="25">
        <f t="shared" si="1"/>
        <v>0</v>
      </c>
      <c r="M18" s="25">
        <f t="shared" si="2"/>
        <v>0</v>
      </c>
      <c r="N18" s="25">
        <f t="shared" si="6"/>
        <v>0</v>
      </c>
      <c r="O18" s="60" t="s">
        <v>40</v>
      </c>
      <c r="P18" s="92">
        <v>30000</v>
      </c>
      <c r="Q18" s="142">
        <v>0</v>
      </c>
      <c r="R18" s="142">
        <v>1450.8</v>
      </c>
      <c r="S18" s="142">
        <v>1620</v>
      </c>
      <c r="T18" s="142">
        <v>2010.6</v>
      </c>
      <c r="U18" s="142">
        <v>2050.2</v>
      </c>
      <c r="V18" s="142">
        <v>3614.4</v>
      </c>
      <c r="W18" s="142">
        <v>11051.6</v>
      </c>
      <c r="X18" s="142">
        <v>2764</v>
      </c>
      <c r="Y18" s="142">
        <v>0</v>
      </c>
      <c r="Z18" s="142">
        <v>0</v>
      </c>
      <c r="AA18" s="142">
        <v>0</v>
      </c>
      <c r="AB18" s="142">
        <v>0</v>
      </c>
      <c r="AC18" s="39">
        <f t="shared" si="4"/>
        <v>24561.6</v>
      </c>
      <c r="AD18" s="166"/>
      <c r="AE18" s="140"/>
      <c r="AF18" s="54">
        <v>5500</v>
      </c>
      <c r="AG18" s="54"/>
      <c r="AH18" s="171">
        <f t="shared" si="5"/>
        <v>30061.6</v>
      </c>
    </row>
    <row r="19" spans="1:34" s="1" customFormat="1" ht="12.75">
      <c r="A19" s="60" t="s">
        <v>307</v>
      </c>
      <c r="B19" s="60" t="s">
        <v>308</v>
      </c>
      <c r="C19" s="60"/>
      <c r="D19" s="60" t="s">
        <v>320</v>
      </c>
      <c r="E19" s="60" t="s">
        <v>526</v>
      </c>
      <c r="F19" s="103" t="s">
        <v>307</v>
      </c>
      <c r="G19" s="103" t="s">
        <v>308</v>
      </c>
      <c r="H19" s="103" t="s">
        <v>284</v>
      </c>
      <c r="I19" s="103" t="s">
        <v>320</v>
      </c>
      <c r="J19" s="103" t="s">
        <v>526</v>
      </c>
      <c r="K19" s="25">
        <f t="shared" si="0"/>
        <v>0</v>
      </c>
      <c r="L19" s="25">
        <f t="shared" si="1"/>
        <v>0</v>
      </c>
      <c r="M19" s="25">
        <f t="shared" si="2"/>
        <v>0</v>
      </c>
      <c r="N19" s="25">
        <f t="shared" si="6"/>
        <v>0</v>
      </c>
      <c r="O19" s="60" t="s">
        <v>41</v>
      </c>
      <c r="P19" s="92">
        <v>14200</v>
      </c>
      <c r="Q19" s="142">
        <v>0</v>
      </c>
      <c r="R19" s="142">
        <v>790.2</v>
      </c>
      <c r="S19" s="142">
        <v>0</v>
      </c>
      <c r="T19" s="142">
        <v>453.6</v>
      </c>
      <c r="U19" s="142">
        <v>0</v>
      </c>
      <c r="V19" s="142">
        <v>0</v>
      </c>
      <c r="W19" s="142">
        <v>7973.4</v>
      </c>
      <c r="X19" s="142">
        <v>1410</v>
      </c>
      <c r="Y19" s="142">
        <v>0</v>
      </c>
      <c r="Z19" s="142">
        <v>0</v>
      </c>
      <c r="AA19" s="142">
        <v>0</v>
      </c>
      <c r="AB19" s="142">
        <v>0</v>
      </c>
      <c r="AC19" s="39">
        <f t="shared" si="4"/>
        <v>10627.2</v>
      </c>
      <c r="AD19" s="166"/>
      <c r="AE19" s="140"/>
      <c r="AF19" s="54">
        <v>3600</v>
      </c>
      <c r="AG19" s="54"/>
      <c r="AH19" s="171">
        <f t="shared" si="5"/>
        <v>14227.2</v>
      </c>
    </row>
    <row r="20" spans="1:34" s="1" customFormat="1" ht="12.75">
      <c r="A20" s="60" t="s">
        <v>307</v>
      </c>
      <c r="B20" s="60" t="s">
        <v>308</v>
      </c>
      <c r="C20" s="60"/>
      <c r="D20" s="60" t="s">
        <v>320</v>
      </c>
      <c r="E20" s="60" t="s">
        <v>527</v>
      </c>
      <c r="F20" s="103" t="s">
        <v>307</v>
      </c>
      <c r="G20" s="103" t="s">
        <v>308</v>
      </c>
      <c r="H20" s="103" t="s">
        <v>284</v>
      </c>
      <c r="I20" s="103" t="s">
        <v>320</v>
      </c>
      <c r="J20" s="103" t="s">
        <v>527</v>
      </c>
      <c r="K20" s="25">
        <f t="shared" si="0"/>
        <v>0</v>
      </c>
      <c r="L20" s="25">
        <f t="shared" si="1"/>
        <v>0</v>
      </c>
      <c r="M20" s="25">
        <f t="shared" si="2"/>
        <v>0</v>
      </c>
      <c r="N20" s="25">
        <f t="shared" si="6"/>
        <v>0</v>
      </c>
      <c r="O20" s="60" t="s">
        <v>42</v>
      </c>
      <c r="P20" s="92">
        <v>23500</v>
      </c>
      <c r="Q20" s="142">
        <v>23462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39">
        <f t="shared" si="4"/>
        <v>23462</v>
      </c>
      <c r="AD20" s="166"/>
      <c r="AE20" s="140"/>
      <c r="AF20" s="54">
        <v>0</v>
      </c>
      <c r="AG20" s="54"/>
      <c r="AH20" s="171">
        <f t="shared" si="5"/>
        <v>23462</v>
      </c>
    </row>
    <row r="21" spans="1:34" s="1" customFormat="1" ht="12.75">
      <c r="A21" s="60" t="s">
        <v>307</v>
      </c>
      <c r="B21" s="60" t="s">
        <v>308</v>
      </c>
      <c r="C21" s="60"/>
      <c r="D21" s="60" t="s">
        <v>320</v>
      </c>
      <c r="E21" s="60" t="s">
        <v>528</v>
      </c>
      <c r="F21" s="103" t="s">
        <v>307</v>
      </c>
      <c r="G21" s="103" t="s">
        <v>308</v>
      </c>
      <c r="H21" s="103" t="s">
        <v>284</v>
      </c>
      <c r="I21" s="103" t="s">
        <v>320</v>
      </c>
      <c r="J21" s="103" t="s">
        <v>528</v>
      </c>
      <c r="K21" s="25">
        <f t="shared" si="0"/>
        <v>0</v>
      </c>
      <c r="L21" s="25">
        <f t="shared" si="1"/>
        <v>0</v>
      </c>
      <c r="M21" s="25">
        <f t="shared" si="2"/>
        <v>0</v>
      </c>
      <c r="N21" s="25">
        <f t="shared" si="6"/>
        <v>0</v>
      </c>
      <c r="O21" s="60" t="s">
        <v>43</v>
      </c>
      <c r="P21" s="92">
        <v>15000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5539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39">
        <f t="shared" si="4"/>
        <v>5539</v>
      </c>
      <c r="AD21" s="166"/>
      <c r="AE21" s="140"/>
      <c r="AF21" s="54">
        <v>9500</v>
      </c>
      <c r="AG21" s="54"/>
      <c r="AH21" s="171">
        <f t="shared" si="5"/>
        <v>15039</v>
      </c>
    </row>
    <row r="22" spans="1:34" s="1" customFormat="1" ht="12.75">
      <c r="A22" s="60" t="s">
        <v>307</v>
      </c>
      <c r="B22" s="60" t="s">
        <v>308</v>
      </c>
      <c r="C22" s="60"/>
      <c r="D22" s="60" t="s">
        <v>320</v>
      </c>
      <c r="E22" s="60" t="s">
        <v>529</v>
      </c>
      <c r="F22" s="103" t="s">
        <v>307</v>
      </c>
      <c r="G22" s="103" t="s">
        <v>308</v>
      </c>
      <c r="H22" s="103" t="s">
        <v>284</v>
      </c>
      <c r="I22" s="103" t="s">
        <v>320</v>
      </c>
      <c r="J22" s="103" t="s">
        <v>529</v>
      </c>
      <c r="K22" s="25">
        <f t="shared" si="0"/>
        <v>0</v>
      </c>
      <c r="L22" s="25">
        <f t="shared" si="1"/>
        <v>0</v>
      </c>
      <c r="M22" s="25">
        <f t="shared" si="2"/>
        <v>0</v>
      </c>
      <c r="N22" s="25">
        <f t="shared" si="6"/>
        <v>0</v>
      </c>
      <c r="O22" s="60" t="s">
        <v>44</v>
      </c>
      <c r="P22" s="92">
        <v>18200</v>
      </c>
      <c r="Q22" s="142">
        <v>19.6</v>
      </c>
      <c r="R22" s="142">
        <v>0</v>
      </c>
      <c r="S22" s="142">
        <v>686.76</v>
      </c>
      <c r="T22" s="142">
        <v>2805.34</v>
      </c>
      <c r="U22" s="142">
        <v>1411.56</v>
      </c>
      <c r="V22" s="142">
        <v>2348.02</v>
      </c>
      <c r="W22" s="142">
        <v>4459.08</v>
      </c>
      <c r="X22" s="142">
        <v>0</v>
      </c>
      <c r="Y22" s="142">
        <v>990.21</v>
      </c>
      <c r="Z22" s="142">
        <v>0</v>
      </c>
      <c r="AA22" s="142">
        <v>0</v>
      </c>
      <c r="AB22" s="142">
        <v>0</v>
      </c>
      <c r="AC22" s="39">
        <f t="shared" si="4"/>
        <v>12720.57</v>
      </c>
      <c r="AD22" s="166"/>
      <c r="AE22" s="140"/>
      <c r="AF22" s="54">
        <v>5500</v>
      </c>
      <c r="AG22" s="54"/>
      <c r="AH22" s="171">
        <f t="shared" si="5"/>
        <v>18220.57</v>
      </c>
    </row>
    <row r="23" spans="1:34" s="1" customFormat="1" ht="12.75">
      <c r="A23" s="60" t="s">
        <v>307</v>
      </c>
      <c r="B23" s="60" t="s">
        <v>308</v>
      </c>
      <c r="C23" s="60"/>
      <c r="D23" s="60" t="s">
        <v>324</v>
      </c>
      <c r="E23" s="60" t="s">
        <v>530</v>
      </c>
      <c r="F23" s="103" t="s">
        <v>307</v>
      </c>
      <c r="G23" s="103" t="s">
        <v>308</v>
      </c>
      <c r="H23" s="103" t="s">
        <v>284</v>
      </c>
      <c r="I23" s="103" t="s">
        <v>324</v>
      </c>
      <c r="J23" s="103" t="s">
        <v>530</v>
      </c>
      <c r="K23" s="25">
        <f t="shared" si="0"/>
        <v>0</v>
      </c>
      <c r="L23" s="25">
        <f t="shared" si="1"/>
        <v>0</v>
      </c>
      <c r="M23" s="25">
        <f t="shared" si="2"/>
        <v>0</v>
      </c>
      <c r="N23" s="25">
        <f t="shared" si="6"/>
        <v>0</v>
      </c>
      <c r="O23" s="60" t="s">
        <v>45</v>
      </c>
      <c r="P23" s="92">
        <v>48700</v>
      </c>
      <c r="Q23" s="142">
        <v>0</v>
      </c>
      <c r="R23" s="142">
        <v>15000</v>
      </c>
      <c r="S23" s="142">
        <v>0</v>
      </c>
      <c r="T23" s="142">
        <v>15000</v>
      </c>
      <c r="U23" s="142">
        <v>0</v>
      </c>
      <c r="V23" s="142">
        <v>0</v>
      </c>
      <c r="W23" s="142">
        <v>0</v>
      </c>
      <c r="X23" s="142">
        <v>18700</v>
      </c>
      <c r="Y23" s="142">
        <v>0</v>
      </c>
      <c r="Z23" s="142">
        <v>0</v>
      </c>
      <c r="AA23" s="142">
        <v>0</v>
      </c>
      <c r="AB23" s="142">
        <v>0</v>
      </c>
      <c r="AC23" s="39">
        <f t="shared" si="4"/>
        <v>48700</v>
      </c>
      <c r="AD23" s="166"/>
      <c r="AE23" s="140"/>
      <c r="AF23" s="54">
        <v>0</v>
      </c>
      <c r="AG23" s="54"/>
      <c r="AH23" s="171">
        <f t="shared" si="5"/>
        <v>48700</v>
      </c>
    </row>
    <row r="24" spans="1:34" s="1" customFormat="1" ht="12.75">
      <c r="A24" s="60" t="s">
        <v>307</v>
      </c>
      <c r="B24" s="60" t="s">
        <v>308</v>
      </c>
      <c r="C24" s="60"/>
      <c r="D24" s="60" t="s">
        <v>324</v>
      </c>
      <c r="E24" s="60" t="s">
        <v>531</v>
      </c>
      <c r="F24" s="103" t="s">
        <v>307</v>
      </c>
      <c r="G24" s="103" t="s">
        <v>308</v>
      </c>
      <c r="H24" s="103" t="s">
        <v>284</v>
      </c>
      <c r="I24" s="103" t="s">
        <v>324</v>
      </c>
      <c r="J24" s="103" t="s">
        <v>531</v>
      </c>
      <c r="K24" s="25">
        <f t="shared" si="0"/>
        <v>0</v>
      </c>
      <c r="L24" s="25">
        <f t="shared" si="1"/>
        <v>0</v>
      </c>
      <c r="M24" s="25">
        <f t="shared" si="2"/>
        <v>0</v>
      </c>
      <c r="N24" s="25">
        <f t="shared" si="6"/>
        <v>0</v>
      </c>
      <c r="O24" s="60" t="s">
        <v>46</v>
      </c>
      <c r="P24" s="92">
        <v>24000</v>
      </c>
      <c r="Q24" s="142">
        <v>0</v>
      </c>
      <c r="R24" s="142">
        <v>0</v>
      </c>
      <c r="S24" s="142">
        <v>6000</v>
      </c>
      <c r="T24" s="142">
        <v>0</v>
      </c>
      <c r="U24" s="142">
        <v>6000</v>
      </c>
      <c r="V24" s="142">
        <v>0</v>
      </c>
      <c r="W24" s="142">
        <v>6000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39">
        <f t="shared" si="4"/>
        <v>18000</v>
      </c>
      <c r="AD24" s="166"/>
      <c r="AE24" s="140"/>
      <c r="AF24" s="54">
        <v>6000</v>
      </c>
      <c r="AG24" s="54"/>
      <c r="AH24" s="171">
        <f t="shared" si="5"/>
        <v>24000</v>
      </c>
    </row>
    <row r="25" spans="1:34" s="1" customFormat="1" ht="12.75">
      <c r="A25" s="60" t="s">
        <v>307</v>
      </c>
      <c r="B25" s="60" t="s">
        <v>308</v>
      </c>
      <c r="C25" s="60"/>
      <c r="D25" s="60" t="s">
        <v>324</v>
      </c>
      <c r="E25" s="60" t="s">
        <v>532</v>
      </c>
      <c r="F25" s="103" t="s">
        <v>307</v>
      </c>
      <c r="G25" s="103" t="s">
        <v>308</v>
      </c>
      <c r="H25" s="103" t="s">
        <v>284</v>
      </c>
      <c r="I25" s="103" t="s">
        <v>324</v>
      </c>
      <c r="J25" s="103" t="s">
        <v>532</v>
      </c>
      <c r="K25" s="25">
        <f t="shared" si="0"/>
        <v>0</v>
      </c>
      <c r="L25" s="25">
        <f t="shared" si="1"/>
        <v>0</v>
      </c>
      <c r="M25" s="25">
        <f t="shared" si="2"/>
        <v>0</v>
      </c>
      <c r="N25" s="25">
        <f t="shared" si="6"/>
        <v>0</v>
      </c>
      <c r="O25" s="60" t="s">
        <v>47</v>
      </c>
      <c r="P25" s="9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39">
        <f t="shared" si="4"/>
        <v>0</v>
      </c>
      <c r="AD25" s="166"/>
      <c r="AE25" s="140"/>
      <c r="AF25" s="54">
        <v>0</v>
      </c>
      <c r="AG25" s="54"/>
      <c r="AH25" s="171">
        <f t="shared" si="5"/>
        <v>0</v>
      </c>
    </row>
    <row r="26" spans="1:34" s="1" customFormat="1" ht="12.75">
      <c r="A26" s="60" t="s">
        <v>307</v>
      </c>
      <c r="B26" s="60" t="s">
        <v>308</v>
      </c>
      <c r="C26" s="60"/>
      <c r="D26" s="60" t="s">
        <v>324</v>
      </c>
      <c r="E26" s="60" t="s">
        <v>507</v>
      </c>
      <c r="F26" s="103" t="s">
        <v>307</v>
      </c>
      <c r="G26" s="103" t="s">
        <v>308</v>
      </c>
      <c r="H26" s="103" t="s">
        <v>284</v>
      </c>
      <c r="I26" s="103" t="s">
        <v>324</v>
      </c>
      <c r="J26" s="103" t="s">
        <v>507</v>
      </c>
      <c r="K26" s="25">
        <f t="shared" si="0"/>
        <v>0</v>
      </c>
      <c r="L26" s="25">
        <f t="shared" si="1"/>
        <v>0</v>
      </c>
      <c r="M26" s="25">
        <f t="shared" si="2"/>
        <v>0</v>
      </c>
      <c r="N26" s="25">
        <f t="shared" si="6"/>
        <v>0</v>
      </c>
      <c r="O26" s="60" t="s">
        <v>5</v>
      </c>
      <c r="P26" s="9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39">
        <f t="shared" si="4"/>
        <v>0</v>
      </c>
      <c r="AD26" s="166"/>
      <c r="AE26" s="140"/>
      <c r="AF26" s="54">
        <v>0</v>
      </c>
      <c r="AG26" s="54"/>
      <c r="AH26" s="171">
        <f t="shared" si="5"/>
        <v>0</v>
      </c>
    </row>
    <row r="27" spans="1:34" s="1" customFormat="1" ht="12.75">
      <c r="A27" s="60" t="s">
        <v>307</v>
      </c>
      <c r="B27" s="60" t="s">
        <v>308</v>
      </c>
      <c r="C27" s="60"/>
      <c r="D27" s="60" t="s">
        <v>324</v>
      </c>
      <c r="E27" s="60" t="s">
        <v>533</v>
      </c>
      <c r="F27" s="103" t="s">
        <v>307</v>
      </c>
      <c r="G27" s="103" t="s">
        <v>308</v>
      </c>
      <c r="H27" s="103" t="s">
        <v>284</v>
      </c>
      <c r="I27" s="103" t="s">
        <v>324</v>
      </c>
      <c r="J27" s="103" t="s">
        <v>533</v>
      </c>
      <c r="K27" s="25">
        <f t="shared" si="0"/>
        <v>0</v>
      </c>
      <c r="L27" s="25">
        <f t="shared" si="1"/>
        <v>0</v>
      </c>
      <c r="M27" s="25">
        <f t="shared" si="2"/>
        <v>0</v>
      </c>
      <c r="N27" s="25">
        <f t="shared" si="6"/>
        <v>0</v>
      </c>
      <c r="O27" s="60" t="s">
        <v>48</v>
      </c>
      <c r="P27" s="92">
        <v>43500</v>
      </c>
      <c r="Q27" s="142">
        <v>10875</v>
      </c>
      <c r="R27" s="142">
        <v>0</v>
      </c>
      <c r="S27" s="142">
        <v>0</v>
      </c>
      <c r="T27" s="142">
        <v>0</v>
      </c>
      <c r="U27" s="142">
        <v>10875</v>
      </c>
      <c r="V27" s="142">
        <v>0</v>
      </c>
      <c r="W27" s="142">
        <v>10875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39">
        <f t="shared" si="4"/>
        <v>32625</v>
      </c>
      <c r="AD27" s="166"/>
      <c r="AE27" s="140"/>
      <c r="AF27" s="54">
        <v>11000</v>
      </c>
      <c r="AG27" s="54"/>
      <c r="AH27" s="171">
        <f t="shared" si="5"/>
        <v>43625</v>
      </c>
    </row>
    <row r="28" spans="1:34" s="1" customFormat="1" ht="12.75">
      <c r="A28" s="60" t="s">
        <v>307</v>
      </c>
      <c r="B28" s="60" t="s">
        <v>308</v>
      </c>
      <c r="C28" s="60"/>
      <c r="D28" s="60" t="s">
        <v>324</v>
      </c>
      <c r="E28" s="60" t="s">
        <v>534</v>
      </c>
      <c r="F28" s="103" t="s">
        <v>307</v>
      </c>
      <c r="G28" s="103" t="s">
        <v>308</v>
      </c>
      <c r="H28" s="103" t="s">
        <v>284</v>
      </c>
      <c r="I28" s="103" t="s">
        <v>324</v>
      </c>
      <c r="J28" s="103" t="s">
        <v>534</v>
      </c>
      <c r="K28" s="25">
        <f t="shared" si="0"/>
        <v>0</v>
      </c>
      <c r="L28" s="25">
        <f t="shared" si="1"/>
        <v>0</v>
      </c>
      <c r="M28" s="25">
        <f t="shared" si="2"/>
        <v>0</v>
      </c>
      <c r="N28" s="25">
        <f t="shared" si="6"/>
        <v>0</v>
      </c>
      <c r="O28" s="60" t="s">
        <v>49</v>
      </c>
      <c r="P28" s="9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39">
        <f t="shared" si="4"/>
        <v>0</v>
      </c>
      <c r="AD28" s="166"/>
      <c r="AE28" s="140"/>
      <c r="AF28" s="54">
        <v>0</v>
      </c>
      <c r="AG28" s="54"/>
      <c r="AH28" s="171">
        <f t="shared" si="5"/>
        <v>0</v>
      </c>
    </row>
    <row r="29" spans="1:34" s="1" customFormat="1" ht="12.75">
      <c r="A29" s="60" t="s">
        <v>307</v>
      </c>
      <c r="B29" s="60" t="s">
        <v>308</v>
      </c>
      <c r="C29" s="60"/>
      <c r="D29" s="60" t="s">
        <v>324</v>
      </c>
      <c r="E29" s="60" t="s">
        <v>535</v>
      </c>
      <c r="F29" s="103" t="s">
        <v>307</v>
      </c>
      <c r="G29" s="103" t="s">
        <v>308</v>
      </c>
      <c r="H29" s="103" t="s">
        <v>284</v>
      </c>
      <c r="I29" s="103" t="s">
        <v>324</v>
      </c>
      <c r="J29" s="103" t="s">
        <v>535</v>
      </c>
      <c r="K29" s="25">
        <f t="shared" si="0"/>
        <v>0</v>
      </c>
      <c r="L29" s="25">
        <f t="shared" si="1"/>
        <v>0</v>
      </c>
      <c r="M29" s="25">
        <f t="shared" si="2"/>
        <v>0</v>
      </c>
      <c r="N29" s="25">
        <f t="shared" si="6"/>
        <v>0</v>
      </c>
      <c r="O29" s="60" t="s">
        <v>490</v>
      </c>
      <c r="P29" s="92">
        <v>37000</v>
      </c>
      <c r="Q29" s="142">
        <v>0</v>
      </c>
      <c r="R29" s="142">
        <v>0</v>
      </c>
      <c r="S29" s="142">
        <v>9248.88</v>
      </c>
      <c r="T29" s="142">
        <v>0</v>
      </c>
      <c r="U29" s="142">
        <v>9248.88</v>
      </c>
      <c r="V29" s="142">
        <v>0</v>
      </c>
      <c r="W29" s="142">
        <v>6165.9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39">
        <f t="shared" si="4"/>
        <v>24663.659999999996</v>
      </c>
      <c r="AD29" s="166"/>
      <c r="AE29" s="140"/>
      <c r="AF29" s="54">
        <v>12300</v>
      </c>
      <c r="AG29" s="54"/>
      <c r="AH29" s="171">
        <f t="shared" si="5"/>
        <v>36963.659999999996</v>
      </c>
    </row>
    <row r="30" spans="1:34" s="1" customFormat="1" ht="12.75">
      <c r="A30" s="60" t="s">
        <v>307</v>
      </c>
      <c r="B30" s="60" t="s">
        <v>308</v>
      </c>
      <c r="C30" s="60"/>
      <c r="D30" s="60" t="s">
        <v>324</v>
      </c>
      <c r="E30" s="60" t="s">
        <v>536</v>
      </c>
      <c r="F30" s="103" t="s">
        <v>307</v>
      </c>
      <c r="G30" s="103" t="s">
        <v>308</v>
      </c>
      <c r="H30" s="103" t="s">
        <v>284</v>
      </c>
      <c r="I30" s="103" t="s">
        <v>324</v>
      </c>
      <c r="J30" s="103" t="s">
        <v>536</v>
      </c>
      <c r="K30" s="25">
        <f t="shared" si="0"/>
        <v>0</v>
      </c>
      <c r="L30" s="25">
        <f t="shared" si="1"/>
        <v>0</v>
      </c>
      <c r="M30" s="25">
        <f t="shared" si="2"/>
        <v>0</v>
      </c>
      <c r="N30" s="25">
        <f t="shared" si="6"/>
        <v>0</v>
      </c>
      <c r="O30" s="60" t="s">
        <v>50</v>
      </c>
      <c r="P30" s="92">
        <v>36500</v>
      </c>
      <c r="Q30" s="142">
        <v>0</v>
      </c>
      <c r="R30" s="142">
        <v>0</v>
      </c>
      <c r="S30" s="142">
        <v>9103.29</v>
      </c>
      <c r="T30" s="142">
        <v>0</v>
      </c>
      <c r="U30" s="142">
        <v>9103.29</v>
      </c>
      <c r="V30" s="142">
        <v>0</v>
      </c>
      <c r="W30" s="142">
        <v>6068.9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39">
        <f t="shared" si="4"/>
        <v>24275.480000000003</v>
      </c>
      <c r="AD30" s="166"/>
      <c r="AE30" s="140"/>
      <c r="AF30" s="54">
        <v>12200</v>
      </c>
      <c r="AG30" s="54"/>
      <c r="AH30" s="171">
        <f t="shared" si="5"/>
        <v>36475.48</v>
      </c>
    </row>
    <row r="31" spans="1:34" s="1" customFormat="1" ht="12.75">
      <c r="A31" s="60" t="s">
        <v>307</v>
      </c>
      <c r="B31" s="60" t="s">
        <v>308</v>
      </c>
      <c r="C31" s="60"/>
      <c r="D31" s="60" t="s">
        <v>324</v>
      </c>
      <c r="E31" s="60" t="s">
        <v>537</v>
      </c>
      <c r="F31" s="103" t="s">
        <v>307</v>
      </c>
      <c r="G31" s="103" t="s">
        <v>308</v>
      </c>
      <c r="H31" s="103" t="s">
        <v>284</v>
      </c>
      <c r="I31" s="103" t="s">
        <v>324</v>
      </c>
      <c r="J31" s="103" t="s">
        <v>537</v>
      </c>
      <c r="K31" s="25">
        <f t="shared" si="0"/>
        <v>0</v>
      </c>
      <c r="L31" s="25">
        <f t="shared" si="1"/>
        <v>0</v>
      </c>
      <c r="M31" s="25">
        <f t="shared" si="2"/>
        <v>0</v>
      </c>
      <c r="N31" s="25">
        <f t="shared" si="6"/>
        <v>0</v>
      </c>
      <c r="O31" s="60" t="s">
        <v>51</v>
      </c>
      <c r="P31" s="92">
        <v>120000</v>
      </c>
      <c r="Q31" s="142">
        <v>0</v>
      </c>
      <c r="R31" s="142">
        <v>0</v>
      </c>
      <c r="S31" s="142">
        <v>30000</v>
      </c>
      <c r="T31" s="142">
        <v>0</v>
      </c>
      <c r="U31" s="142">
        <v>30000</v>
      </c>
      <c r="V31" s="142">
        <v>0</v>
      </c>
      <c r="W31" s="142">
        <v>30000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39">
        <f t="shared" si="4"/>
        <v>90000</v>
      </c>
      <c r="AD31" s="166"/>
      <c r="AE31" s="140"/>
      <c r="AF31" s="54">
        <v>30000</v>
      </c>
      <c r="AG31" s="54"/>
      <c r="AH31" s="171">
        <f t="shared" si="5"/>
        <v>120000</v>
      </c>
    </row>
    <row r="32" spans="1:34" s="1" customFormat="1" ht="12.75">
      <c r="A32" s="60" t="s">
        <v>307</v>
      </c>
      <c r="B32" s="60" t="s">
        <v>308</v>
      </c>
      <c r="C32" s="60"/>
      <c r="D32" s="60" t="s">
        <v>324</v>
      </c>
      <c r="E32" s="60" t="s">
        <v>538</v>
      </c>
      <c r="F32" s="103" t="s">
        <v>307</v>
      </c>
      <c r="G32" s="103" t="s">
        <v>308</v>
      </c>
      <c r="H32" s="103" t="s">
        <v>284</v>
      </c>
      <c r="I32" s="103" t="s">
        <v>324</v>
      </c>
      <c r="J32" s="103" t="s">
        <v>538</v>
      </c>
      <c r="K32" s="25">
        <f t="shared" si="0"/>
        <v>0</v>
      </c>
      <c r="L32" s="25">
        <f t="shared" si="1"/>
        <v>0</v>
      </c>
      <c r="M32" s="25">
        <f t="shared" si="2"/>
        <v>0</v>
      </c>
      <c r="N32" s="25">
        <f t="shared" si="6"/>
        <v>0</v>
      </c>
      <c r="O32" s="60" t="s">
        <v>455</v>
      </c>
      <c r="P32" s="9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39">
        <f t="shared" si="4"/>
        <v>0</v>
      </c>
      <c r="AD32" s="166"/>
      <c r="AE32" s="140">
        <f>AC32/AE$71*AE$72</f>
        <v>0</v>
      </c>
      <c r="AF32" s="54"/>
      <c r="AG32" s="54"/>
      <c r="AH32" s="171">
        <f t="shared" si="5"/>
        <v>0</v>
      </c>
    </row>
    <row r="33" spans="1:34" s="1" customFormat="1" ht="12.75">
      <c r="A33" s="60" t="s">
        <v>307</v>
      </c>
      <c r="B33" s="60" t="s">
        <v>308</v>
      </c>
      <c r="C33" s="60"/>
      <c r="D33" s="60" t="s">
        <v>324</v>
      </c>
      <c r="E33" s="60" t="s">
        <v>508</v>
      </c>
      <c r="F33" s="103" t="s">
        <v>307</v>
      </c>
      <c r="G33" s="103" t="s">
        <v>308</v>
      </c>
      <c r="H33" s="103" t="s">
        <v>284</v>
      </c>
      <c r="I33" s="103" t="s">
        <v>324</v>
      </c>
      <c r="J33" s="103" t="s">
        <v>508</v>
      </c>
      <c r="K33" s="25">
        <f t="shared" si="0"/>
        <v>0</v>
      </c>
      <c r="L33" s="25">
        <f t="shared" si="1"/>
        <v>0</v>
      </c>
      <c r="M33" s="25">
        <f t="shared" si="2"/>
        <v>0</v>
      </c>
      <c r="N33" s="25">
        <f t="shared" si="6"/>
        <v>0</v>
      </c>
      <c r="O33" s="60" t="s">
        <v>6</v>
      </c>
      <c r="P33" s="92">
        <v>5400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39">
        <f t="shared" si="4"/>
        <v>0</v>
      </c>
      <c r="AD33" s="166"/>
      <c r="AE33" s="140">
        <f>AC33/AE$71*AE$72</f>
        <v>0</v>
      </c>
      <c r="AF33" s="54"/>
      <c r="AG33" s="54">
        <v>5400</v>
      </c>
      <c r="AH33" s="171">
        <f t="shared" si="5"/>
        <v>5400</v>
      </c>
    </row>
    <row r="34" spans="1:34" s="1" customFormat="1" ht="12.75">
      <c r="A34" s="60" t="s">
        <v>307</v>
      </c>
      <c r="B34" s="60" t="s">
        <v>308</v>
      </c>
      <c r="C34" s="60"/>
      <c r="D34" s="60" t="s">
        <v>324</v>
      </c>
      <c r="E34" s="60" t="s">
        <v>539</v>
      </c>
      <c r="F34" s="103" t="s">
        <v>307</v>
      </c>
      <c r="G34" s="103" t="s">
        <v>308</v>
      </c>
      <c r="H34" s="103" t="s">
        <v>284</v>
      </c>
      <c r="I34" s="103" t="s">
        <v>324</v>
      </c>
      <c r="J34" s="103" t="s">
        <v>539</v>
      </c>
      <c r="K34" s="25">
        <f t="shared" si="0"/>
        <v>0</v>
      </c>
      <c r="L34" s="25">
        <f t="shared" si="1"/>
        <v>0</v>
      </c>
      <c r="M34" s="25">
        <f t="shared" si="2"/>
        <v>0</v>
      </c>
      <c r="N34" s="25">
        <f t="shared" si="6"/>
        <v>0</v>
      </c>
      <c r="O34" s="60" t="s">
        <v>52</v>
      </c>
      <c r="P34" s="92">
        <v>3000</v>
      </c>
      <c r="Q34" s="142">
        <v>0</v>
      </c>
      <c r="R34" s="142">
        <v>160.8</v>
      </c>
      <c r="S34" s="142">
        <v>93.4</v>
      </c>
      <c r="T34" s="142">
        <v>34.75</v>
      </c>
      <c r="U34" s="142">
        <v>68.48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39">
        <f t="shared" si="4"/>
        <v>357.43000000000006</v>
      </c>
      <c r="AD34" s="166"/>
      <c r="AE34" s="140">
        <f>AC34/AE$71*AE$72</f>
        <v>119.14333333333336</v>
      </c>
      <c r="AF34" s="54"/>
      <c r="AG34" s="54">
        <v>3000</v>
      </c>
      <c r="AH34" s="171">
        <f t="shared" si="5"/>
        <v>3000</v>
      </c>
    </row>
    <row r="35" spans="1:34" s="1" customFormat="1" ht="12.75">
      <c r="A35" s="60" t="s">
        <v>307</v>
      </c>
      <c r="B35" s="60" t="s">
        <v>308</v>
      </c>
      <c r="C35" s="60"/>
      <c r="D35" s="60" t="s">
        <v>324</v>
      </c>
      <c r="E35" s="60" t="s">
        <v>540</v>
      </c>
      <c r="F35" s="103" t="s">
        <v>307</v>
      </c>
      <c r="G35" s="103" t="s">
        <v>308</v>
      </c>
      <c r="H35" s="103" t="s">
        <v>284</v>
      </c>
      <c r="I35" s="103" t="s">
        <v>324</v>
      </c>
      <c r="J35" s="103" t="s">
        <v>540</v>
      </c>
      <c r="K35" s="25">
        <f t="shared" si="0"/>
        <v>0</v>
      </c>
      <c r="L35" s="25">
        <f t="shared" si="1"/>
        <v>0</v>
      </c>
      <c r="M35" s="25">
        <f t="shared" si="2"/>
        <v>0</v>
      </c>
      <c r="N35" s="25">
        <f t="shared" si="6"/>
        <v>0</v>
      </c>
      <c r="O35" s="60" t="s">
        <v>53</v>
      </c>
      <c r="P35" s="92">
        <v>3000</v>
      </c>
      <c r="Q35" s="142">
        <v>0</v>
      </c>
      <c r="R35" s="142">
        <v>90</v>
      </c>
      <c r="S35" s="142">
        <v>-60</v>
      </c>
      <c r="T35" s="142">
        <v>0</v>
      </c>
      <c r="U35" s="142">
        <v>10</v>
      </c>
      <c r="V35" s="142">
        <v>0</v>
      </c>
      <c r="W35" s="142">
        <v>47.95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39">
        <f t="shared" si="4"/>
        <v>87.95</v>
      </c>
      <c r="AD35" s="166"/>
      <c r="AE35" s="140">
        <f>AC35/AE$71*AE$72</f>
        <v>29.316666666666666</v>
      </c>
      <c r="AF35" s="54"/>
      <c r="AG35" s="54">
        <v>3000</v>
      </c>
      <c r="AH35" s="171">
        <f t="shared" si="5"/>
        <v>3000</v>
      </c>
    </row>
    <row r="36" spans="1:34" s="1" customFormat="1" ht="12.75">
      <c r="A36" s="60" t="s">
        <v>307</v>
      </c>
      <c r="B36" s="60" t="s">
        <v>308</v>
      </c>
      <c r="C36" s="60"/>
      <c r="D36" s="60" t="s">
        <v>324</v>
      </c>
      <c r="E36" s="60" t="s">
        <v>541</v>
      </c>
      <c r="F36" s="103" t="s">
        <v>307</v>
      </c>
      <c r="G36" s="103" t="s">
        <v>308</v>
      </c>
      <c r="H36" s="103" t="s">
        <v>284</v>
      </c>
      <c r="I36" s="103" t="s">
        <v>324</v>
      </c>
      <c r="J36" s="103" t="s">
        <v>541</v>
      </c>
      <c r="K36" s="25">
        <f t="shared" si="0"/>
        <v>0</v>
      </c>
      <c r="L36" s="25">
        <f t="shared" si="1"/>
        <v>0</v>
      </c>
      <c r="M36" s="25">
        <f t="shared" si="2"/>
        <v>0</v>
      </c>
      <c r="N36" s="25">
        <f t="shared" si="6"/>
        <v>0</v>
      </c>
      <c r="O36" s="60" t="s">
        <v>54</v>
      </c>
      <c r="P36" s="92">
        <v>5000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39">
        <f t="shared" si="4"/>
        <v>0</v>
      </c>
      <c r="AD36" s="166"/>
      <c r="AE36" s="140">
        <f>AC36/AE$71*AE$72</f>
        <v>0</v>
      </c>
      <c r="AF36" s="54"/>
      <c r="AG36" s="54">
        <v>5000</v>
      </c>
      <c r="AH36" s="171">
        <f t="shared" si="5"/>
        <v>5000</v>
      </c>
    </row>
    <row r="37" spans="1:34" s="1" customFormat="1" ht="12.75">
      <c r="A37" s="60" t="s">
        <v>307</v>
      </c>
      <c r="B37" s="60" t="s">
        <v>308</v>
      </c>
      <c r="C37" s="60"/>
      <c r="D37" s="60" t="s">
        <v>328</v>
      </c>
      <c r="E37" s="60" t="s">
        <v>542</v>
      </c>
      <c r="F37" s="103" t="s">
        <v>307</v>
      </c>
      <c r="G37" s="103" t="s">
        <v>308</v>
      </c>
      <c r="H37" s="103" t="s">
        <v>284</v>
      </c>
      <c r="I37" s="103" t="s">
        <v>328</v>
      </c>
      <c r="J37" s="103" t="s">
        <v>542</v>
      </c>
      <c r="K37" s="25">
        <f t="shared" si="0"/>
        <v>0</v>
      </c>
      <c r="L37" s="25">
        <f t="shared" si="1"/>
        <v>0</v>
      </c>
      <c r="M37" s="25">
        <f t="shared" si="2"/>
        <v>0</v>
      </c>
      <c r="N37" s="25">
        <f t="shared" si="6"/>
        <v>0</v>
      </c>
      <c r="O37" s="60" t="s">
        <v>55</v>
      </c>
      <c r="P37" s="92">
        <v>10200</v>
      </c>
      <c r="Q37" s="142">
        <v>10200</v>
      </c>
      <c r="R37" s="142"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39">
        <f t="shared" si="4"/>
        <v>10200</v>
      </c>
      <c r="AD37" s="166"/>
      <c r="AE37" s="140"/>
      <c r="AF37" s="54">
        <v>0</v>
      </c>
      <c r="AG37" s="54"/>
      <c r="AH37" s="171">
        <f t="shared" si="5"/>
        <v>10200</v>
      </c>
    </row>
    <row r="38" spans="1:34" s="1" customFormat="1" ht="12.75">
      <c r="A38" s="60" t="s">
        <v>307</v>
      </c>
      <c r="B38" s="60" t="s">
        <v>308</v>
      </c>
      <c r="C38" s="60"/>
      <c r="D38" s="60" t="s">
        <v>328</v>
      </c>
      <c r="E38" s="60" t="s">
        <v>543</v>
      </c>
      <c r="F38" s="103" t="s">
        <v>307</v>
      </c>
      <c r="G38" s="103" t="s">
        <v>308</v>
      </c>
      <c r="H38" s="103" t="s">
        <v>284</v>
      </c>
      <c r="I38" s="103" t="s">
        <v>328</v>
      </c>
      <c r="J38" s="103" t="s">
        <v>543</v>
      </c>
      <c r="K38" s="25">
        <f t="shared" si="0"/>
        <v>0</v>
      </c>
      <c r="L38" s="25">
        <f t="shared" si="1"/>
        <v>0</v>
      </c>
      <c r="M38" s="25">
        <f t="shared" si="2"/>
        <v>0</v>
      </c>
      <c r="N38" s="25">
        <f t="shared" si="6"/>
        <v>0</v>
      </c>
      <c r="O38" s="60" t="s">
        <v>56</v>
      </c>
      <c r="P38" s="92">
        <v>10000</v>
      </c>
      <c r="Q38" s="142">
        <v>1666.83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39">
        <f t="shared" si="4"/>
        <v>1666.83</v>
      </c>
      <c r="AD38" s="166"/>
      <c r="AE38" s="140">
        <f>AC38/AE$71*AE$72</f>
        <v>555.6099999999999</v>
      </c>
      <c r="AF38" s="54"/>
      <c r="AG38" s="54">
        <v>10000</v>
      </c>
      <c r="AH38" s="171">
        <f t="shared" si="5"/>
        <v>10000</v>
      </c>
    </row>
    <row r="39" spans="1:34" s="1" customFormat="1" ht="12.75">
      <c r="A39" s="60" t="s">
        <v>307</v>
      </c>
      <c r="B39" s="60" t="s">
        <v>308</v>
      </c>
      <c r="C39" s="60" t="s">
        <v>284</v>
      </c>
      <c r="D39" s="60" t="s">
        <v>328</v>
      </c>
      <c r="E39" s="60" t="s">
        <v>8</v>
      </c>
      <c r="F39" s="103" t="s">
        <v>307</v>
      </c>
      <c r="G39" s="103" t="s">
        <v>308</v>
      </c>
      <c r="H39" s="103" t="s">
        <v>284</v>
      </c>
      <c r="I39" s="103" t="s">
        <v>328</v>
      </c>
      <c r="J39" s="103" t="s">
        <v>8</v>
      </c>
      <c r="K39" s="25">
        <f>IF(A39=F39,0,"Fehler")</f>
        <v>0</v>
      </c>
      <c r="L39" s="25">
        <f>IF(B39=G39,0,"Fehler")</f>
        <v>0</v>
      </c>
      <c r="M39" s="25">
        <f>IF(D39=I39,0,"Fehler")</f>
        <v>0</v>
      </c>
      <c r="N39" s="25">
        <f>IF(E39=J39,0,"Fehler")</f>
        <v>0</v>
      </c>
      <c r="O39" s="60" t="s">
        <v>7</v>
      </c>
      <c r="P39" s="92"/>
      <c r="Q39" s="142">
        <v>248.5</v>
      </c>
      <c r="R39" s="142">
        <v>0</v>
      </c>
      <c r="S39" s="142">
        <v>284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0</v>
      </c>
      <c r="AA39" s="142">
        <v>0</v>
      </c>
      <c r="AB39" s="142">
        <v>0</v>
      </c>
      <c r="AC39" s="39">
        <f>SUM(Q39:AB39)</f>
        <v>532.5</v>
      </c>
      <c r="AD39" s="166"/>
      <c r="AE39" s="140">
        <f>AC39/AE$71*AE$72</f>
        <v>177.5</v>
      </c>
      <c r="AF39" s="54"/>
      <c r="AG39" s="54">
        <v>10000</v>
      </c>
      <c r="AH39" s="171">
        <f>IF(AG39&gt;0,AG39,AC39+AE39+AF39)</f>
        <v>10000</v>
      </c>
    </row>
    <row r="40" spans="1:34" s="1" customFormat="1" ht="12.75">
      <c r="A40" s="60" t="s">
        <v>307</v>
      </c>
      <c r="B40" s="60" t="s">
        <v>308</v>
      </c>
      <c r="C40" s="60"/>
      <c r="D40" s="60" t="s">
        <v>328</v>
      </c>
      <c r="E40" s="60" t="s">
        <v>544</v>
      </c>
      <c r="F40" s="103" t="s">
        <v>307</v>
      </c>
      <c r="G40" s="103" t="s">
        <v>308</v>
      </c>
      <c r="H40" s="103" t="s">
        <v>284</v>
      </c>
      <c r="I40" s="103" t="s">
        <v>328</v>
      </c>
      <c r="J40" s="103" t="s">
        <v>544</v>
      </c>
      <c r="K40" s="25">
        <f t="shared" si="0"/>
        <v>0</v>
      </c>
      <c r="L40" s="25">
        <f t="shared" si="1"/>
        <v>0</v>
      </c>
      <c r="M40" s="25">
        <f t="shared" si="2"/>
        <v>0</v>
      </c>
      <c r="N40" s="25">
        <f t="shared" si="6"/>
        <v>0</v>
      </c>
      <c r="O40" s="60" t="s">
        <v>57</v>
      </c>
      <c r="P40" s="92">
        <v>1500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39">
        <f t="shared" si="4"/>
        <v>0</v>
      </c>
      <c r="AD40" s="166"/>
      <c r="AE40" s="140">
        <f>AC40/AE$71*AE$72</f>
        <v>0</v>
      </c>
      <c r="AF40" s="54"/>
      <c r="AG40" s="54"/>
      <c r="AH40" s="171">
        <f t="shared" si="5"/>
        <v>0</v>
      </c>
    </row>
    <row r="41" spans="1:34" s="1" customFormat="1" ht="12.75">
      <c r="A41" s="60" t="s">
        <v>307</v>
      </c>
      <c r="B41" s="60" t="s">
        <v>308</v>
      </c>
      <c r="C41" s="60"/>
      <c r="D41" s="60" t="s">
        <v>328</v>
      </c>
      <c r="E41" s="60" t="s">
        <v>545</v>
      </c>
      <c r="F41" s="103" t="s">
        <v>307</v>
      </c>
      <c r="G41" s="103" t="s">
        <v>308</v>
      </c>
      <c r="H41" s="103" t="s">
        <v>284</v>
      </c>
      <c r="I41" s="103" t="s">
        <v>328</v>
      </c>
      <c r="J41" s="103" t="s">
        <v>545</v>
      </c>
      <c r="K41" s="25">
        <f t="shared" si="0"/>
        <v>0</v>
      </c>
      <c r="L41" s="25">
        <f t="shared" si="1"/>
        <v>0</v>
      </c>
      <c r="M41" s="25">
        <f t="shared" si="2"/>
        <v>0</v>
      </c>
      <c r="N41" s="25">
        <f t="shared" si="6"/>
        <v>0</v>
      </c>
      <c r="O41" s="60" t="s">
        <v>58</v>
      </c>
      <c r="P41" s="92">
        <v>149000</v>
      </c>
      <c r="Q41" s="142">
        <v>53695.15</v>
      </c>
      <c r="R41" s="142">
        <v>23970.47</v>
      </c>
      <c r="S41" s="142">
        <v>32960.12</v>
      </c>
      <c r="T41" s="142">
        <v>26421.78</v>
      </c>
      <c r="U41" s="142">
        <v>26418.27</v>
      </c>
      <c r="V41" s="142">
        <v>29563.84</v>
      </c>
      <c r="W41" s="142">
        <v>31687.12</v>
      </c>
      <c r="X41" s="142">
        <v>31369.76</v>
      </c>
      <c r="Y41" s="142">
        <v>5</v>
      </c>
      <c r="Z41" s="142">
        <v>0</v>
      </c>
      <c r="AA41" s="142">
        <v>0</v>
      </c>
      <c r="AB41" s="142">
        <v>0</v>
      </c>
      <c r="AC41" s="39">
        <f t="shared" si="4"/>
        <v>256091.50999999998</v>
      </c>
      <c r="AD41" s="166"/>
      <c r="AE41" s="140">
        <f>AC41/AE$71*AE$72</f>
        <v>85363.83666666666</v>
      </c>
      <c r="AF41" s="54"/>
      <c r="AG41" s="54"/>
      <c r="AH41" s="171">
        <f t="shared" si="5"/>
        <v>341455.3466666666</v>
      </c>
    </row>
    <row r="42" spans="1:34" s="1" customFormat="1" ht="12.75">
      <c r="A42" s="60" t="s">
        <v>307</v>
      </c>
      <c r="B42" s="60" t="s">
        <v>308</v>
      </c>
      <c r="C42" s="60"/>
      <c r="D42" s="60" t="s">
        <v>329</v>
      </c>
      <c r="E42" s="60" t="s">
        <v>546</v>
      </c>
      <c r="F42" s="103" t="s">
        <v>307</v>
      </c>
      <c r="G42" s="103" t="s">
        <v>308</v>
      </c>
      <c r="H42" s="103" t="s">
        <v>284</v>
      </c>
      <c r="I42" s="103" t="s">
        <v>329</v>
      </c>
      <c r="J42" s="103" t="s">
        <v>546</v>
      </c>
      <c r="K42" s="25">
        <f t="shared" si="0"/>
        <v>0</v>
      </c>
      <c r="L42" s="25">
        <f t="shared" si="1"/>
        <v>0</v>
      </c>
      <c r="M42" s="25">
        <f t="shared" si="2"/>
        <v>0</v>
      </c>
      <c r="N42" s="25">
        <f t="shared" si="6"/>
        <v>0</v>
      </c>
      <c r="O42" s="60" t="s">
        <v>59</v>
      </c>
      <c r="P42" s="92">
        <v>17000</v>
      </c>
      <c r="Q42" s="142">
        <v>7036.94</v>
      </c>
      <c r="R42" s="142">
        <v>3680.03</v>
      </c>
      <c r="S42" s="142">
        <v>5113.45</v>
      </c>
      <c r="T42" s="142">
        <v>3083.04</v>
      </c>
      <c r="U42" s="142">
        <v>3341</v>
      </c>
      <c r="V42" s="142">
        <v>3789.03</v>
      </c>
      <c r="W42" s="142">
        <v>5457</v>
      </c>
      <c r="X42" s="142">
        <v>4908.93</v>
      </c>
      <c r="Y42" s="142">
        <v>0</v>
      </c>
      <c r="Z42" s="142">
        <v>0</v>
      </c>
      <c r="AA42" s="142">
        <v>0</v>
      </c>
      <c r="AB42" s="142">
        <v>0</v>
      </c>
      <c r="AC42" s="39">
        <f t="shared" si="4"/>
        <v>36409.42</v>
      </c>
      <c r="AD42" s="166"/>
      <c r="AE42" s="140">
        <f>AC42/AE$71*AE$72</f>
        <v>12136.473333333333</v>
      </c>
      <c r="AF42" s="54"/>
      <c r="AG42" s="54"/>
      <c r="AH42" s="171">
        <f t="shared" si="5"/>
        <v>48545.89333333333</v>
      </c>
    </row>
    <row r="43" spans="1:34" s="1" customFormat="1" ht="12.75">
      <c r="A43" s="60" t="s">
        <v>307</v>
      </c>
      <c r="B43" s="60" t="s">
        <v>308</v>
      </c>
      <c r="C43" s="60"/>
      <c r="D43" s="60" t="s">
        <v>329</v>
      </c>
      <c r="E43" s="60" t="s">
        <v>547</v>
      </c>
      <c r="F43" s="103" t="s">
        <v>307</v>
      </c>
      <c r="G43" s="103" t="s">
        <v>308</v>
      </c>
      <c r="H43" s="103" t="s">
        <v>284</v>
      </c>
      <c r="I43" s="103" t="s">
        <v>329</v>
      </c>
      <c r="J43" s="103" t="s">
        <v>547</v>
      </c>
      <c r="K43" s="25">
        <f t="shared" si="0"/>
        <v>0</v>
      </c>
      <c r="L43" s="25">
        <f t="shared" si="1"/>
        <v>0</v>
      </c>
      <c r="M43" s="25">
        <f t="shared" si="2"/>
        <v>0</v>
      </c>
      <c r="N43" s="25">
        <f t="shared" si="6"/>
        <v>0</v>
      </c>
      <c r="O43" s="60" t="s">
        <v>60</v>
      </c>
      <c r="P43" s="92">
        <v>446000</v>
      </c>
      <c r="Q43" s="142">
        <v>66782.13</v>
      </c>
      <c r="R43" s="142">
        <v>34727.12</v>
      </c>
      <c r="S43" s="142">
        <v>40945.15</v>
      </c>
      <c r="T43" s="142">
        <v>37361.67</v>
      </c>
      <c r="U43" s="142">
        <v>39212.99</v>
      </c>
      <c r="V43" s="142">
        <v>36469.15</v>
      </c>
      <c r="W43" s="142">
        <v>32287.78</v>
      </c>
      <c r="X43" s="142">
        <v>35933.19</v>
      </c>
      <c r="Y43" s="142">
        <v>1542.15</v>
      </c>
      <c r="Z43" s="142">
        <v>0</v>
      </c>
      <c r="AA43" s="142">
        <v>0</v>
      </c>
      <c r="AB43" s="142">
        <v>0</v>
      </c>
      <c r="AC43" s="39">
        <f t="shared" si="4"/>
        <v>325261.33</v>
      </c>
      <c r="AD43" s="166"/>
      <c r="AE43" s="140">
        <f>AC43/AE$71*AE$72</f>
        <v>108420.44333333333</v>
      </c>
      <c r="AF43" s="54"/>
      <c r="AG43" s="54"/>
      <c r="AH43" s="171">
        <f t="shared" si="5"/>
        <v>433681.7733333333</v>
      </c>
    </row>
    <row r="44" spans="1:34" s="1" customFormat="1" ht="12.75">
      <c r="A44" s="60" t="s">
        <v>307</v>
      </c>
      <c r="B44" s="60" t="s">
        <v>308</v>
      </c>
      <c r="C44" s="60"/>
      <c r="D44" s="60" t="s">
        <v>329</v>
      </c>
      <c r="E44" s="60" t="s">
        <v>548</v>
      </c>
      <c r="F44" s="103" t="s">
        <v>307</v>
      </c>
      <c r="G44" s="103" t="s">
        <v>308</v>
      </c>
      <c r="H44" s="103" t="s">
        <v>284</v>
      </c>
      <c r="I44" s="103" t="s">
        <v>329</v>
      </c>
      <c r="J44" s="103" t="s">
        <v>548</v>
      </c>
      <c r="K44" s="25">
        <f t="shared" si="0"/>
        <v>0</v>
      </c>
      <c r="L44" s="25">
        <f t="shared" si="1"/>
        <v>0</v>
      </c>
      <c r="M44" s="25">
        <f t="shared" si="2"/>
        <v>0</v>
      </c>
      <c r="N44" s="25">
        <f aca="true" t="shared" si="7" ref="N44:N64">IF(E44=J44,0,"Fehler")</f>
        <v>0</v>
      </c>
      <c r="O44" s="60" t="s">
        <v>61</v>
      </c>
      <c r="P44" s="92">
        <v>790000</v>
      </c>
      <c r="Q44" s="142">
        <v>139683.33</v>
      </c>
      <c r="R44" s="142">
        <v>2995.78</v>
      </c>
      <c r="S44" s="142">
        <v>69317.55</v>
      </c>
      <c r="T44" s="142">
        <v>67286.69</v>
      </c>
      <c r="U44" s="142">
        <v>71257.25</v>
      </c>
      <c r="V44" s="142">
        <v>67386</v>
      </c>
      <c r="W44" s="142">
        <v>71813.35</v>
      </c>
      <c r="X44" s="142">
        <v>67708.25</v>
      </c>
      <c r="Y44" s="142">
        <v>58264.71</v>
      </c>
      <c r="Z44" s="142">
        <v>56165.78</v>
      </c>
      <c r="AA44" s="142">
        <v>0</v>
      </c>
      <c r="AB44" s="142">
        <v>0</v>
      </c>
      <c r="AC44" s="39">
        <f t="shared" si="4"/>
        <v>671878.69</v>
      </c>
      <c r="AD44" s="166"/>
      <c r="AE44" s="140">
        <f>AC44/AE$71*AE$72</f>
        <v>223959.5633333333</v>
      </c>
      <c r="AF44" s="54"/>
      <c r="AG44" s="228">
        <v>806300</v>
      </c>
      <c r="AH44" s="171">
        <f t="shared" si="5"/>
        <v>806300</v>
      </c>
    </row>
    <row r="45" spans="1:34" s="1" customFormat="1" ht="12.75">
      <c r="A45" s="60" t="s">
        <v>307</v>
      </c>
      <c r="B45" s="60" t="s">
        <v>308</v>
      </c>
      <c r="C45" s="60"/>
      <c r="D45" s="60" t="s">
        <v>329</v>
      </c>
      <c r="E45" s="60" t="s">
        <v>549</v>
      </c>
      <c r="F45" s="103" t="s">
        <v>307</v>
      </c>
      <c r="G45" s="103" t="s">
        <v>308</v>
      </c>
      <c r="H45" s="103" t="s">
        <v>284</v>
      </c>
      <c r="I45" s="103" t="s">
        <v>329</v>
      </c>
      <c r="J45" s="103" t="s">
        <v>549</v>
      </c>
      <c r="K45" s="25">
        <f t="shared" si="0"/>
        <v>0</v>
      </c>
      <c r="L45" s="25">
        <f t="shared" si="1"/>
        <v>0</v>
      </c>
      <c r="M45" s="25">
        <f t="shared" si="2"/>
        <v>0</v>
      </c>
      <c r="N45" s="25">
        <f t="shared" si="7"/>
        <v>0</v>
      </c>
      <c r="O45" s="60" t="s">
        <v>62</v>
      </c>
      <c r="P45" s="92">
        <v>80000</v>
      </c>
      <c r="Q45" s="142">
        <v>1981.59</v>
      </c>
      <c r="R45" s="142">
        <v>423.9</v>
      </c>
      <c r="S45" s="142">
        <v>775.5</v>
      </c>
      <c r="T45" s="142">
        <v>622.65</v>
      </c>
      <c r="U45" s="142">
        <v>847.35</v>
      </c>
      <c r="V45" s="142">
        <v>769.13</v>
      </c>
      <c r="W45" s="142">
        <v>565.2</v>
      </c>
      <c r="X45" s="142">
        <v>188.4</v>
      </c>
      <c r="Y45" s="142">
        <v>0</v>
      </c>
      <c r="Z45" s="142">
        <v>0</v>
      </c>
      <c r="AA45" s="142">
        <v>0</v>
      </c>
      <c r="AB45" s="142">
        <v>0</v>
      </c>
      <c r="AC45" s="39">
        <f t="shared" si="4"/>
        <v>6173.719999999999</v>
      </c>
      <c r="AD45" s="166"/>
      <c r="AE45" s="140">
        <f>AC45/AE$71*AE$72</f>
        <v>2057.9066666666668</v>
      </c>
      <c r="AF45" s="54"/>
      <c r="AG45" s="54"/>
      <c r="AH45" s="171">
        <f t="shared" si="5"/>
        <v>8231.626666666667</v>
      </c>
    </row>
    <row r="46" spans="1:34" s="1" customFormat="1" ht="12.75">
      <c r="A46" s="60" t="s">
        <v>307</v>
      </c>
      <c r="B46" s="60" t="s">
        <v>308</v>
      </c>
      <c r="C46" s="60"/>
      <c r="D46" s="60" t="s">
        <v>329</v>
      </c>
      <c r="E46" s="60" t="s">
        <v>550</v>
      </c>
      <c r="F46" s="103" t="s">
        <v>307</v>
      </c>
      <c r="G46" s="103" t="s">
        <v>308</v>
      </c>
      <c r="H46" s="103" t="s">
        <v>284</v>
      </c>
      <c r="I46" s="103" t="s">
        <v>329</v>
      </c>
      <c r="J46" s="103" t="s">
        <v>550</v>
      </c>
      <c r="K46" s="25">
        <f t="shared" si="0"/>
        <v>0</v>
      </c>
      <c r="L46" s="25">
        <f t="shared" si="1"/>
        <v>0</v>
      </c>
      <c r="M46" s="25">
        <f t="shared" si="2"/>
        <v>0</v>
      </c>
      <c r="N46" s="25">
        <f t="shared" si="7"/>
        <v>0</v>
      </c>
      <c r="O46" s="60" t="s">
        <v>63</v>
      </c>
      <c r="P46" s="92">
        <v>10000</v>
      </c>
      <c r="Q46" s="142">
        <v>0</v>
      </c>
      <c r="R46" s="142">
        <v>0</v>
      </c>
      <c r="S46" s="142">
        <v>0</v>
      </c>
      <c r="T46" s="142">
        <v>0</v>
      </c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39">
        <f t="shared" si="4"/>
        <v>0</v>
      </c>
      <c r="AD46" s="166"/>
      <c r="AE46" s="140">
        <f>AC46/AE$71*AE$72</f>
        <v>0</v>
      </c>
      <c r="AF46" s="54"/>
      <c r="AG46" s="54"/>
      <c r="AH46" s="171">
        <f t="shared" si="5"/>
        <v>0</v>
      </c>
    </row>
    <row r="47" spans="1:34" s="1" customFormat="1" ht="12.75">
      <c r="A47" s="60" t="s">
        <v>307</v>
      </c>
      <c r="B47" s="60" t="s">
        <v>308</v>
      </c>
      <c r="C47" s="60"/>
      <c r="D47" s="60" t="s">
        <v>329</v>
      </c>
      <c r="E47" s="60" t="s">
        <v>551</v>
      </c>
      <c r="F47" s="103" t="s">
        <v>307</v>
      </c>
      <c r="G47" s="103" t="s">
        <v>308</v>
      </c>
      <c r="H47" s="103" t="s">
        <v>284</v>
      </c>
      <c r="I47" s="103" t="s">
        <v>329</v>
      </c>
      <c r="J47" s="103" t="s">
        <v>551</v>
      </c>
      <c r="K47" s="25">
        <f t="shared" si="0"/>
        <v>0</v>
      </c>
      <c r="L47" s="25">
        <f t="shared" si="1"/>
        <v>0</v>
      </c>
      <c r="M47" s="25">
        <f t="shared" si="2"/>
        <v>0</v>
      </c>
      <c r="N47" s="25">
        <f t="shared" si="7"/>
        <v>0</v>
      </c>
      <c r="O47" s="60" t="s">
        <v>64</v>
      </c>
      <c r="P47" s="92">
        <v>204000</v>
      </c>
      <c r="Q47" s="142">
        <v>11188.77</v>
      </c>
      <c r="R47" s="142">
        <v>4313.1</v>
      </c>
      <c r="S47" s="142">
        <v>6261.83</v>
      </c>
      <c r="T47" s="142">
        <v>14527.41</v>
      </c>
      <c r="U47" s="142">
        <v>15323.39</v>
      </c>
      <c r="V47" s="142">
        <v>7182.62</v>
      </c>
      <c r="W47" s="142">
        <v>14201.82</v>
      </c>
      <c r="X47" s="142">
        <v>14557.8</v>
      </c>
      <c r="Y47" s="142">
        <v>500</v>
      </c>
      <c r="Z47" s="142">
        <v>0</v>
      </c>
      <c r="AA47" s="142">
        <v>0</v>
      </c>
      <c r="AB47" s="142">
        <v>0</v>
      </c>
      <c r="AC47" s="39">
        <f t="shared" si="4"/>
        <v>88056.74</v>
      </c>
      <c r="AD47" s="166"/>
      <c r="AE47" s="140">
        <f>AC47/AE$71*AE$72</f>
        <v>29352.24666666667</v>
      </c>
      <c r="AF47" s="54"/>
      <c r="AG47" s="54"/>
      <c r="AH47" s="171">
        <f t="shared" si="5"/>
        <v>117408.98666666668</v>
      </c>
    </row>
    <row r="48" spans="1:34" s="1" customFormat="1" ht="12.75">
      <c r="A48" s="60" t="s">
        <v>307</v>
      </c>
      <c r="B48" s="60" t="s">
        <v>308</v>
      </c>
      <c r="C48" s="60"/>
      <c r="D48" s="60" t="s">
        <v>329</v>
      </c>
      <c r="E48" s="60" t="s">
        <v>552</v>
      </c>
      <c r="F48" s="103" t="s">
        <v>307</v>
      </c>
      <c r="G48" s="103" t="s">
        <v>308</v>
      </c>
      <c r="H48" s="103" t="s">
        <v>284</v>
      </c>
      <c r="I48" s="103" t="s">
        <v>329</v>
      </c>
      <c r="J48" s="103" t="s">
        <v>552</v>
      </c>
      <c r="K48" s="25">
        <f t="shared" si="0"/>
        <v>0</v>
      </c>
      <c r="L48" s="25">
        <f t="shared" si="1"/>
        <v>0</v>
      </c>
      <c r="M48" s="25">
        <f t="shared" si="2"/>
        <v>0</v>
      </c>
      <c r="N48" s="25">
        <f t="shared" si="7"/>
        <v>0</v>
      </c>
      <c r="O48" s="60" t="s">
        <v>65</v>
      </c>
      <c r="P48" s="92">
        <v>266000</v>
      </c>
      <c r="Q48" s="142">
        <v>48883.91</v>
      </c>
      <c r="R48" s="142">
        <v>12631.66</v>
      </c>
      <c r="S48" s="142">
        <v>12497.87</v>
      </c>
      <c r="T48" s="142">
        <v>11191.3</v>
      </c>
      <c r="U48" s="142">
        <v>14273.81</v>
      </c>
      <c r="V48" s="142">
        <v>9911.1</v>
      </c>
      <c r="W48" s="142">
        <v>9686.24</v>
      </c>
      <c r="X48" s="142">
        <v>5339.71</v>
      </c>
      <c r="Y48" s="142">
        <v>0</v>
      </c>
      <c r="Z48" s="142">
        <v>0</v>
      </c>
      <c r="AA48" s="142">
        <v>0</v>
      </c>
      <c r="AB48" s="142">
        <v>0</v>
      </c>
      <c r="AC48" s="39">
        <f t="shared" si="4"/>
        <v>124415.60000000002</v>
      </c>
      <c r="AD48" s="166"/>
      <c r="AE48" s="140">
        <f>AC48/AE$71*AE$72</f>
        <v>41471.866666666676</v>
      </c>
      <c r="AF48" s="54"/>
      <c r="AG48" s="54"/>
      <c r="AH48" s="171">
        <f t="shared" si="5"/>
        <v>165887.4666666667</v>
      </c>
    </row>
    <row r="49" spans="1:34" s="1" customFormat="1" ht="12.75">
      <c r="A49" s="60" t="s">
        <v>307</v>
      </c>
      <c r="B49" s="60" t="s">
        <v>308</v>
      </c>
      <c r="C49" s="60"/>
      <c r="D49" s="60" t="s">
        <v>329</v>
      </c>
      <c r="E49" s="60" t="s">
        <v>553</v>
      </c>
      <c r="F49" s="103" t="s">
        <v>307</v>
      </c>
      <c r="G49" s="103" t="s">
        <v>308</v>
      </c>
      <c r="H49" s="103" t="s">
        <v>284</v>
      </c>
      <c r="I49" s="103" t="s">
        <v>329</v>
      </c>
      <c r="J49" s="103" t="s">
        <v>553</v>
      </c>
      <c r="K49" s="25">
        <f t="shared" si="0"/>
        <v>0</v>
      </c>
      <c r="L49" s="25">
        <f t="shared" si="1"/>
        <v>0</v>
      </c>
      <c r="M49" s="25">
        <f t="shared" si="2"/>
        <v>0</v>
      </c>
      <c r="N49" s="25">
        <f t="shared" si="7"/>
        <v>0</v>
      </c>
      <c r="O49" s="60" t="s">
        <v>66</v>
      </c>
      <c r="P49" s="92">
        <v>458000</v>
      </c>
      <c r="Q49" s="142">
        <v>92147.89</v>
      </c>
      <c r="R49" s="142">
        <v>72004.73</v>
      </c>
      <c r="S49" s="142">
        <v>55897.8</v>
      </c>
      <c r="T49" s="142">
        <v>20912.8</v>
      </c>
      <c r="U49" s="142">
        <v>44531.63</v>
      </c>
      <c r="V49" s="142">
        <v>16044.3</v>
      </c>
      <c r="W49" s="142">
        <v>8850.08</v>
      </c>
      <c r="X49" s="142">
        <v>39811.4</v>
      </c>
      <c r="Y49" s="142">
        <v>4160</v>
      </c>
      <c r="Z49" s="142">
        <v>4160</v>
      </c>
      <c r="AA49" s="142">
        <v>0</v>
      </c>
      <c r="AB49" s="142">
        <v>0</v>
      </c>
      <c r="AC49" s="39">
        <f t="shared" si="4"/>
        <v>358520.63</v>
      </c>
      <c r="AD49" s="166"/>
      <c r="AE49" s="140">
        <f>AC49/AE$71*AE$72</f>
        <v>119506.87666666666</v>
      </c>
      <c r="AF49" s="54"/>
      <c r="AG49" s="54"/>
      <c r="AH49" s="171">
        <f t="shared" si="5"/>
        <v>478027.50666666665</v>
      </c>
    </row>
    <row r="50" spans="1:34" s="1" customFormat="1" ht="12.75">
      <c r="A50" s="60" t="s">
        <v>307</v>
      </c>
      <c r="B50" s="60" t="s">
        <v>308</v>
      </c>
      <c r="C50" s="60"/>
      <c r="D50" s="60" t="s">
        <v>329</v>
      </c>
      <c r="E50" s="60" t="s">
        <v>554</v>
      </c>
      <c r="F50" s="103" t="s">
        <v>307</v>
      </c>
      <c r="G50" s="103" t="s">
        <v>308</v>
      </c>
      <c r="H50" s="103" t="s">
        <v>284</v>
      </c>
      <c r="I50" s="103" t="s">
        <v>329</v>
      </c>
      <c r="J50" s="103" t="s">
        <v>554</v>
      </c>
      <c r="K50" s="25">
        <f t="shared" si="0"/>
        <v>0</v>
      </c>
      <c r="L50" s="25">
        <f t="shared" si="1"/>
        <v>0</v>
      </c>
      <c r="M50" s="25">
        <f t="shared" si="2"/>
        <v>0</v>
      </c>
      <c r="N50" s="25">
        <f t="shared" si="7"/>
        <v>0</v>
      </c>
      <c r="O50" s="60" t="s">
        <v>67</v>
      </c>
      <c r="P50" s="92">
        <v>3182000</v>
      </c>
      <c r="Q50" s="142">
        <v>334685.93</v>
      </c>
      <c r="R50" s="142">
        <v>268631.92</v>
      </c>
      <c r="S50" s="142">
        <v>277225.9</v>
      </c>
      <c r="T50" s="142">
        <v>244491.85</v>
      </c>
      <c r="U50" s="142">
        <v>276910.01</v>
      </c>
      <c r="V50" s="142">
        <v>272597.78</v>
      </c>
      <c r="W50" s="142">
        <v>285421.99</v>
      </c>
      <c r="X50" s="142">
        <v>257085.41</v>
      </c>
      <c r="Y50" s="142">
        <v>225649.03</v>
      </c>
      <c r="Z50" s="142">
        <v>0</v>
      </c>
      <c r="AA50" s="142">
        <v>0</v>
      </c>
      <c r="AB50" s="142">
        <v>0</v>
      </c>
      <c r="AC50" s="39">
        <f t="shared" si="4"/>
        <v>2442699.82</v>
      </c>
      <c r="AD50" s="166"/>
      <c r="AE50" s="140">
        <f>AC50/AE$71*AE$72</f>
        <v>814233.2733333333</v>
      </c>
      <c r="AF50" s="54"/>
      <c r="AG50" s="54"/>
      <c r="AH50" s="171">
        <f t="shared" si="5"/>
        <v>3256933.0933333333</v>
      </c>
    </row>
    <row r="51" spans="1:34" s="1" customFormat="1" ht="12.75">
      <c r="A51" s="60" t="s">
        <v>307</v>
      </c>
      <c r="B51" s="60" t="s">
        <v>308</v>
      </c>
      <c r="C51" s="60"/>
      <c r="D51" s="60" t="s">
        <v>329</v>
      </c>
      <c r="E51" s="60" t="s">
        <v>555</v>
      </c>
      <c r="F51" s="103" t="s">
        <v>307</v>
      </c>
      <c r="G51" s="103" t="s">
        <v>308</v>
      </c>
      <c r="H51" s="103" t="s">
        <v>284</v>
      </c>
      <c r="I51" s="103" t="s">
        <v>329</v>
      </c>
      <c r="J51" s="103" t="s">
        <v>555</v>
      </c>
      <c r="K51" s="25">
        <f t="shared" si="0"/>
        <v>0</v>
      </c>
      <c r="L51" s="25">
        <f t="shared" si="1"/>
        <v>0</v>
      </c>
      <c r="M51" s="25">
        <f t="shared" si="2"/>
        <v>0</v>
      </c>
      <c r="N51" s="25">
        <f t="shared" si="7"/>
        <v>0</v>
      </c>
      <c r="O51" s="60" t="s">
        <v>68</v>
      </c>
      <c r="P51" s="92">
        <v>999000</v>
      </c>
      <c r="Q51" s="142">
        <v>72970.44</v>
      </c>
      <c r="R51" s="142">
        <v>28262.49</v>
      </c>
      <c r="S51" s="142">
        <v>42741.46</v>
      </c>
      <c r="T51" s="142">
        <v>43174.82</v>
      </c>
      <c r="U51" s="142">
        <v>50026.34</v>
      </c>
      <c r="V51" s="142">
        <v>46088.36</v>
      </c>
      <c r="W51" s="142">
        <v>50983.91</v>
      </c>
      <c r="X51" s="142">
        <v>43261.41</v>
      </c>
      <c r="Y51" s="142">
        <v>36314.8</v>
      </c>
      <c r="Z51" s="142">
        <v>0</v>
      </c>
      <c r="AA51" s="142">
        <v>0</v>
      </c>
      <c r="AB51" s="142">
        <v>0</v>
      </c>
      <c r="AC51" s="39">
        <f t="shared" si="4"/>
        <v>413824.0300000001</v>
      </c>
      <c r="AD51" s="166"/>
      <c r="AE51" s="140">
        <f>AC51/AE$71*AE$72</f>
        <v>137941.34333333335</v>
      </c>
      <c r="AF51" s="54"/>
      <c r="AG51" s="54"/>
      <c r="AH51" s="171">
        <f t="shared" si="5"/>
        <v>551765.3733333334</v>
      </c>
    </row>
    <row r="52" spans="1:34" s="1" customFormat="1" ht="12.75">
      <c r="A52" s="60" t="s">
        <v>307</v>
      </c>
      <c r="B52" s="60" t="s">
        <v>308</v>
      </c>
      <c r="C52" s="60"/>
      <c r="D52" s="60" t="s">
        <v>342</v>
      </c>
      <c r="E52" s="60" t="s">
        <v>556</v>
      </c>
      <c r="F52" s="103" t="s">
        <v>307</v>
      </c>
      <c r="G52" s="103" t="s">
        <v>308</v>
      </c>
      <c r="H52" s="103" t="s">
        <v>284</v>
      </c>
      <c r="I52" s="103" t="s">
        <v>342</v>
      </c>
      <c r="J52" s="103" t="s">
        <v>556</v>
      </c>
      <c r="K52" s="25">
        <f t="shared" si="0"/>
        <v>0</v>
      </c>
      <c r="L52" s="25">
        <f t="shared" si="1"/>
        <v>0</v>
      </c>
      <c r="M52" s="25">
        <f t="shared" si="2"/>
        <v>0</v>
      </c>
      <c r="N52" s="25">
        <f t="shared" si="7"/>
        <v>0</v>
      </c>
      <c r="O52" s="60" t="s">
        <v>69</v>
      </c>
      <c r="P52" s="92">
        <v>708000</v>
      </c>
      <c r="Q52" s="142">
        <v>112030.68</v>
      </c>
      <c r="R52" s="142">
        <v>41601.13</v>
      </c>
      <c r="S52" s="142">
        <v>55344.12</v>
      </c>
      <c r="T52" s="142">
        <v>38669.53</v>
      </c>
      <c r="U52" s="142">
        <v>48154.59</v>
      </c>
      <c r="V52" s="142">
        <v>44793.08</v>
      </c>
      <c r="W52" s="142">
        <v>24963.69</v>
      </c>
      <c r="X52" s="142">
        <v>28638.91</v>
      </c>
      <c r="Y52" s="142">
        <v>5167.3</v>
      </c>
      <c r="Z52" s="142">
        <v>1427</v>
      </c>
      <c r="AA52" s="142">
        <v>0</v>
      </c>
      <c r="AB52" s="142">
        <v>0</v>
      </c>
      <c r="AC52" s="39">
        <f t="shared" si="4"/>
        <v>400790.02999999997</v>
      </c>
      <c r="AD52" s="166"/>
      <c r="AE52" s="140">
        <f>AC52/AE$71*AE$72</f>
        <v>133596.67666666667</v>
      </c>
      <c r="AF52" s="54"/>
      <c r="AG52" s="54"/>
      <c r="AH52" s="171">
        <f t="shared" si="5"/>
        <v>534386.7066666667</v>
      </c>
    </row>
    <row r="53" spans="1:34" s="1" customFormat="1" ht="12.75">
      <c r="A53" s="60" t="s">
        <v>307</v>
      </c>
      <c r="B53" s="60" t="s">
        <v>308</v>
      </c>
      <c r="C53" s="60"/>
      <c r="D53" s="60" t="s">
        <v>342</v>
      </c>
      <c r="E53" s="60" t="s">
        <v>557</v>
      </c>
      <c r="F53" s="103" t="s">
        <v>307</v>
      </c>
      <c r="G53" s="103" t="s">
        <v>308</v>
      </c>
      <c r="H53" s="103" t="s">
        <v>284</v>
      </c>
      <c r="I53" s="103" t="s">
        <v>342</v>
      </c>
      <c r="J53" s="103" t="s">
        <v>557</v>
      </c>
      <c r="K53" s="25">
        <f t="shared" si="0"/>
        <v>0</v>
      </c>
      <c r="L53" s="25">
        <f t="shared" si="1"/>
        <v>0</v>
      </c>
      <c r="M53" s="25">
        <f t="shared" si="2"/>
        <v>0</v>
      </c>
      <c r="N53" s="25">
        <f t="shared" si="7"/>
        <v>0</v>
      </c>
      <c r="O53" s="60" t="s">
        <v>70</v>
      </c>
      <c r="P53" s="92">
        <v>6200</v>
      </c>
      <c r="Q53" s="142">
        <v>2435.1</v>
      </c>
      <c r="R53" s="142">
        <v>810</v>
      </c>
      <c r="S53" s="142">
        <v>1367.75</v>
      </c>
      <c r="T53" s="142">
        <v>1819.6</v>
      </c>
      <c r="U53" s="142">
        <v>3431.07</v>
      </c>
      <c r="V53" s="142">
        <v>1277.9</v>
      </c>
      <c r="W53" s="142">
        <v>2725.35</v>
      </c>
      <c r="X53" s="142">
        <v>764</v>
      </c>
      <c r="Y53" s="142">
        <v>2037.3</v>
      </c>
      <c r="Z53" s="142">
        <v>764</v>
      </c>
      <c r="AA53" s="142">
        <v>0</v>
      </c>
      <c r="AB53" s="142">
        <v>0</v>
      </c>
      <c r="AC53" s="39">
        <f t="shared" si="4"/>
        <v>17432.07</v>
      </c>
      <c r="AD53" s="166"/>
      <c r="AE53" s="140">
        <f>AC53/AE$71*AE$72</f>
        <v>5810.69</v>
      </c>
      <c r="AF53" s="54"/>
      <c r="AG53" s="228">
        <v>21000</v>
      </c>
      <c r="AH53" s="171">
        <f t="shared" si="5"/>
        <v>21000</v>
      </c>
    </row>
    <row r="54" spans="1:34" s="1" customFormat="1" ht="12.75">
      <c r="A54" s="60" t="s">
        <v>307</v>
      </c>
      <c r="B54" s="60" t="s">
        <v>308</v>
      </c>
      <c r="C54" s="60"/>
      <c r="D54" s="60" t="s">
        <v>342</v>
      </c>
      <c r="E54" s="60" t="s">
        <v>554</v>
      </c>
      <c r="F54" s="103" t="s">
        <v>307</v>
      </c>
      <c r="G54" s="103" t="s">
        <v>308</v>
      </c>
      <c r="H54" s="103" t="s">
        <v>284</v>
      </c>
      <c r="I54" s="103" t="s">
        <v>342</v>
      </c>
      <c r="J54" s="103" t="s">
        <v>554</v>
      </c>
      <c r="K54" s="25">
        <f t="shared" si="0"/>
        <v>0</v>
      </c>
      <c r="L54" s="25">
        <f t="shared" si="1"/>
        <v>0</v>
      </c>
      <c r="M54" s="25">
        <f t="shared" si="2"/>
        <v>0</v>
      </c>
      <c r="N54" s="25">
        <f t="shared" si="7"/>
        <v>0</v>
      </c>
      <c r="O54" s="60" t="s">
        <v>67</v>
      </c>
      <c r="P54" s="92">
        <v>564000</v>
      </c>
      <c r="Q54" s="142">
        <v>71031.69</v>
      </c>
      <c r="R54" s="142">
        <v>41345.62</v>
      </c>
      <c r="S54" s="142">
        <v>37998.76</v>
      </c>
      <c r="T54" s="142">
        <v>35411.67</v>
      </c>
      <c r="U54" s="142">
        <v>39737.83</v>
      </c>
      <c r="V54" s="142">
        <v>42033.82</v>
      </c>
      <c r="W54" s="142">
        <v>36359.28</v>
      </c>
      <c r="X54" s="142">
        <v>33984.21</v>
      </c>
      <c r="Y54" s="142">
        <v>23197.19</v>
      </c>
      <c r="Z54" s="142">
        <v>0</v>
      </c>
      <c r="AA54" s="142">
        <v>0</v>
      </c>
      <c r="AB54" s="142">
        <v>0</v>
      </c>
      <c r="AC54" s="39">
        <f t="shared" si="4"/>
        <v>361100.07000000007</v>
      </c>
      <c r="AD54" s="166"/>
      <c r="AE54" s="140">
        <f>AC54/AE$71*AE$72</f>
        <v>120366.69000000003</v>
      </c>
      <c r="AF54" s="54"/>
      <c r="AG54" s="54"/>
      <c r="AH54" s="171">
        <f t="shared" si="5"/>
        <v>481466.7600000001</v>
      </c>
    </row>
    <row r="55" spans="1:34" s="1" customFormat="1" ht="12.75">
      <c r="A55" s="60" t="s">
        <v>307</v>
      </c>
      <c r="B55" s="60" t="s">
        <v>308</v>
      </c>
      <c r="C55" s="60"/>
      <c r="D55" s="60" t="s">
        <v>342</v>
      </c>
      <c r="E55" s="60" t="s">
        <v>558</v>
      </c>
      <c r="F55" s="103" t="s">
        <v>307</v>
      </c>
      <c r="G55" s="103" t="s">
        <v>308</v>
      </c>
      <c r="H55" s="103" t="s">
        <v>284</v>
      </c>
      <c r="I55" s="103" t="s">
        <v>342</v>
      </c>
      <c r="J55" s="103" t="s">
        <v>558</v>
      </c>
      <c r="K55" s="25">
        <f aca="true" t="shared" si="8" ref="K55:K64">IF(A55=F55,0,"Fehler")</f>
        <v>0</v>
      </c>
      <c r="L55" s="25">
        <f aca="true" t="shared" si="9" ref="L55:L64">IF(B55=G55,0,"Fehler")</f>
        <v>0</v>
      </c>
      <c r="M55" s="25">
        <f t="shared" si="2"/>
        <v>0</v>
      </c>
      <c r="N55" s="25">
        <f t="shared" si="7"/>
        <v>0</v>
      </c>
      <c r="O55" s="60" t="s">
        <v>71</v>
      </c>
      <c r="P55" s="92">
        <v>0</v>
      </c>
      <c r="Q55" s="142">
        <v>14301.55</v>
      </c>
      <c r="R55" s="142">
        <v>14306.56</v>
      </c>
      <c r="S55" s="142">
        <v>12247.04</v>
      </c>
      <c r="T55" s="142">
        <v>9824.84</v>
      </c>
      <c r="U55" s="142">
        <v>10168.27</v>
      </c>
      <c r="V55" s="142">
        <v>10397.22</v>
      </c>
      <c r="W55" s="142">
        <v>9790.83</v>
      </c>
      <c r="X55" s="142">
        <v>7368.63</v>
      </c>
      <c r="Y55" s="142">
        <v>4912.42</v>
      </c>
      <c r="Z55" s="142">
        <v>0</v>
      </c>
      <c r="AA55" s="142">
        <v>0</v>
      </c>
      <c r="AB55" s="142">
        <v>0</v>
      </c>
      <c r="AC55" s="39">
        <f aca="true" t="shared" si="10" ref="AC55:AC64">SUM(Q55:AB55)</f>
        <v>93317.36000000002</v>
      </c>
      <c r="AD55" s="166"/>
      <c r="AE55" s="140">
        <f>AC55/AE$71*AE$72</f>
        <v>31105.786666666674</v>
      </c>
      <c r="AF55" s="54"/>
      <c r="AG55" s="54"/>
      <c r="AH55" s="171">
        <f aca="true" t="shared" si="11" ref="AH55:AH64">IF(AG55&gt;0,AG55,AC55+AE55+AF55)</f>
        <v>124423.1466666667</v>
      </c>
    </row>
    <row r="56" spans="1:34" s="1" customFormat="1" ht="12.75">
      <c r="A56" s="60" t="s">
        <v>307</v>
      </c>
      <c r="B56" s="60" t="s">
        <v>308</v>
      </c>
      <c r="C56" s="60"/>
      <c r="D56" s="60" t="s">
        <v>342</v>
      </c>
      <c r="E56" s="60" t="s">
        <v>559</v>
      </c>
      <c r="F56" s="103" t="s">
        <v>307</v>
      </c>
      <c r="G56" s="103" t="s">
        <v>308</v>
      </c>
      <c r="H56" s="103" t="s">
        <v>284</v>
      </c>
      <c r="I56" s="103" t="s">
        <v>342</v>
      </c>
      <c r="J56" s="103" t="s">
        <v>559</v>
      </c>
      <c r="K56" s="25">
        <f t="shared" si="8"/>
        <v>0</v>
      </c>
      <c r="L56" s="25">
        <f t="shared" si="9"/>
        <v>0</v>
      </c>
      <c r="M56" s="25">
        <f aca="true" t="shared" si="12" ref="M56:M64">IF(D56=I56,0,"Fehler")</f>
        <v>0</v>
      </c>
      <c r="N56" s="25">
        <f t="shared" si="7"/>
        <v>0</v>
      </c>
      <c r="O56" s="60" t="s">
        <v>72</v>
      </c>
      <c r="P56" s="92">
        <v>257000</v>
      </c>
      <c r="Q56" s="142">
        <v>17914.51</v>
      </c>
      <c r="R56" s="142">
        <v>7742.18</v>
      </c>
      <c r="S56" s="142">
        <v>2248.12</v>
      </c>
      <c r="T56" s="142">
        <v>7281.84</v>
      </c>
      <c r="U56" s="142">
        <v>2659.15</v>
      </c>
      <c r="V56" s="142">
        <v>5910.75</v>
      </c>
      <c r="W56" s="142">
        <v>3314.22</v>
      </c>
      <c r="X56" s="142">
        <v>1960.94</v>
      </c>
      <c r="Y56" s="142">
        <v>1020.4</v>
      </c>
      <c r="Z56" s="142">
        <v>0</v>
      </c>
      <c r="AA56" s="142">
        <v>0</v>
      </c>
      <c r="AB56" s="142">
        <v>0</v>
      </c>
      <c r="AC56" s="39">
        <f t="shared" si="10"/>
        <v>50052.11</v>
      </c>
      <c r="AD56" s="166"/>
      <c r="AE56" s="140">
        <f>AC56/AE$71*AE$72</f>
        <v>16684.036666666667</v>
      </c>
      <c r="AF56" s="54"/>
      <c r="AG56" s="54"/>
      <c r="AH56" s="171">
        <f t="shared" si="11"/>
        <v>66736.14666666667</v>
      </c>
    </row>
    <row r="57" spans="1:34" s="1" customFormat="1" ht="12.75">
      <c r="A57" s="60" t="s">
        <v>307</v>
      </c>
      <c r="B57" s="60" t="s">
        <v>308</v>
      </c>
      <c r="C57" s="60"/>
      <c r="D57" s="60" t="s">
        <v>342</v>
      </c>
      <c r="E57" s="60" t="s">
        <v>560</v>
      </c>
      <c r="F57" s="103" t="s">
        <v>307</v>
      </c>
      <c r="G57" s="103" t="s">
        <v>308</v>
      </c>
      <c r="H57" s="103" t="s">
        <v>284</v>
      </c>
      <c r="I57" s="103" t="s">
        <v>342</v>
      </c>
      <c r="J57" s="103" t="s">
        <v>560</v>
      </c>
      <c r="K57" s="25">
        <f t="shared" si="8"/>
        <v>0</v>
      </c>
      <c r="L57" s="25">
        <f t="shared" si="9"/>
        <v>0</v>
      </c>
      <c r="M57" s="25">
        <f t="shared" si="12"/>
        <v>0</v>
      </c>
      <c r="N57" s="25">
        <f t="shared" si="7"/>
        <v>0</v>
      </c>
      <c r="O57" s="60" t="s">
        <v>73</v>
      </c>
      <c r="P57" s="92">
        <v>1004000</v>
      </c>
      <c r="Q57" s="142">
        <v>77380.92</v>
      </c>
      <c r="R57" s="142">
        <v>72678.88</v>
      </c>
      <c r="S57" s="142">
        <v>65638.47</v>
      </c>
      <c r="T57" s="142">
        <v>62384.87</v>
      </c>
      <c r="U57" s="142">
        <v>69503.27</v>
      </c>
      <c r="V57" s="142">
        <v>67697.08</v>
      </c>
      <c r="W57" s="142">
        <v>56961.55</v>
      </c>
      <c r="X57" s="142">
        <v>48416.64</v>
      </c>
      <c r="Y57" s="142">
        <v>23849.57</v>
      </c>
      <c r="Z57" s="142">
        <v>0</v>
      </c>
      <c r="AA57" s="142">
        <v>0</v>
      </c>
      <c r="AB57" s="142">
        <v>0</v>
      </c>
      <c r="AC57" s="39">
        <f t="shared" si="10"/>
        <v>544511.25</v>
      </c>
      <c r="AD57" s="166"/>
      <c r="AE57" s="140">
        <f>AC57/AE$71*AE$72</f>
        <v>181503.75</v>
      </c>
      <c r="AF57" s="54"/>
      <c r="AG57" s="54"/>
      <c r="AH57" s="171">
        <f t="shared" si="11"/>
        <v>726015</v>
      </c>
    </row>
    <row r="58" spans="1:34" s="1" customFormat="1" ht="12.75">
      <c r="A58" s="60" t="s">
        <v>307</v>
      </c>
      <c r="B58" s="60" t="s">
        <v>308</v>
      </c>
      <c r="C58" s="60"/>
      <c r="D58" s="60" t="s">
        <v>342</v>
      </c>
      <c r="E58" s="60" t="s">
        <v>561</v>
      </c>
      <c r="F58" s="103" t="s">
        <v>307</v>
      </c>
      <c r="G58" s="103" t="s">
        <v>308</v>
      </c>
      <c r="H58" s="103" t="s">
        <v>284</v>
      </c>
      <c r="I58" s="103" t="s">
        <v>342</v>
      </c>
      <c r="J58" s="103" t="s">
        <v>561</v>
      </c>
      <c r="K58" s="25">
        <f t="shared" si="8"/>
        <v>0</v>
      </c>
      <c r="L58" s="25">
        <f t="shared" si="9"/>
        <v>0</v>
      </c>
      <c r="M58" s="25">
        <f t="shared" si="12"/>
        <v>0</v>
      </c>
      <c r="N58" s="25">
        <f t="shared" si="7"/>
        <v>0</v>
      </c>
      <c r="O58" s="60" t="s">
        <v>74</v>
      </c>
      <c r="P58" s="92">
        <v>292000</v>
      </c>
      <c r="Q58" s="142">
        <v>63049.11</v>
      </c>
      <c r="R58" s="142">
        <v>37407.62</v>
      </c>
      <c r="S58" s="142">
        <v>45161.63</v>
      </c>
      <c r="T58" s="142">
        <v>39274.46</v>
      </c>
      <c r="U58" s="142">
        <v>33690.21</v>
      </c>
      <c r="V58" s="142">
        <v>29133.18</v>
      </c>
      <c r="W58" s="142">
        <v>26902.35</v>
      </c>
      <c r="X58" s="142">
        <v>21702.47</v>
      </c>
      <c r="Y58" s="142">
        <v>17868.93</v>
      </c>
      <c r="Z58" s="142">
        <v>0</v>
      </c>
      <c r="AA58" s="142">
        <v>0</v>
      </c>
      <c r="AB58" s="142">
        <v>0</v>
      </c>
      <c r="AC58" s="39">
        <f t="shared" si="10"/>
        <v>314189.96</v>
      </c>
      <c r="AD58" s="166"/>
      <c r="AE58" s="140">
        <f>AC58/AE$71*AE$72</f>
        <v>104729.98666666666</v>
      </c>
      <c r="AF58" s="54"/>
      <c r="AG58" s="54"/>
      <c r="AH58" s="171">
        <f t="shared" si="11"/>
        <v>418919.94666666666</v>
      </c>
    </row>
    <row r="59" spans="1:34" s="1" customFormat="1" ht="12.75">
      <c r="A59" s="60" t="s">
        <v>307</v>
      </c>
      <c r="B59" s="60" t="s">
        <v>308</v>
      </c>
      <c r="C59" s="60"/>
      <c r="D59" s="60" t="s">
        <v>562</v>
      </c>
      <c r="E59" s="60" t="s">
        <v>563</v>
      </c>
      <c r="F59" s="103" t="s">
        <v>307</v>
      </c>
      <c r="G59" s="103" t="s">
        <v>308</v>
      </c>
      <c r="H59" s="103" t="s">
        <v>284</v>
      </c>
      <c r="I59" s="103" t="s">
        <v>562</v>
      </c>
      <c r="J59" s="103" t="s">
        <v>563</v>
      </c>
      <c r="K59" s="25">
        <f t="shared" si="8"/>
        <v>0</v>
      </c>
      <c r="L59" s="25">
        <f t="shared" si="9"/>
        <v>0</v>
      </c>
      <c r="M59" s="25">
        <f t="shared" si="12"/>
        <v>0</v>
      </c>
      <c r="N59" s="25">
        <f t="shared" si="7"/>
        <v>0</v>
      </c>
      <c r="O59" s="60" t="s">
        <v>75</v>
      </c>
      <c r="P59" s="92">
        <v>32000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0</v>
      </c>
      <c r="AA59" s="142">
        <v>0</v>
      </c>
      <c r="AB59" s="142">
        <v>0</v>
      </c>
      <c r="AC59" s="39">
        <f t="shared" si="10"/>
        <v>0</v>
      </c>
      <c r="AD59" s="166"/>
      <c r="AE59" s="140">
        <f>AC59/AE$71*AE$72</f>
        <v>0</v>
      </c>
      <c r="AF59" s="54">
        <v>32000</v>
      </c>
      <c r="AG59" s="54"/>
      <c r="AH59" s="171">
        <f t="shared" si="11"/>
        <v>32000</v>
      </c>
    </row>
    <row r="60" spans="1:34" s="1" customFormat="1" ht="12.75">
      <c r="A60" s="60" t="s">
        <v>307</v>
      </c>
      <c r="B60" s="60" t="s">
        <v>308</v>
      </c>
      <c r="C60" s="60"/>
      <c r="D60" s="60" t="s">
        <v>562</v>
      </c>
      <c r="E60" s="60" t="s">
        <v>564</v>
      </c>
      <c r="F60" s="103" t="s">
        <v>307</v>
      </c>
      <c r="G60" s="103" t="s">
        <v>308</v>
      </c>
      <c r="H60" s="103" t="s">
        <v>284</v>
      </c>
      <c r="I60" s="103" t="s">
        <v>562</v>
      </c>
      <c r="J60" s="103" t="s">
        <v>564</v>
      </c>
      <c r="K60" s="25">
        <f t="shared" si="8"/>
        <v>0</v>
      </c>
      <c r="L60" s="25">
        <f t="shared" si="9"/>
        <v>0</v>
      </c>
      <c r="M60" s="25">
        <f t="shared" si="12"/>
        <v>0</v>
      </c>
      <c r="N60" s="25">
        <f t="shared" si="7"/>
        <v>0</v>
      </c>
      <c r="O60" s="60" t="s">
        <v>76</v>
      </c>
      <c r="P60" s="92">
        <v>35300</v>
      </c>
      <c r="Q60" s="142">
        <v>0</v>
      </c>
      <c r="R60" s="142">
        <v>0</v>
      </c>
      <c r="S60" s="142">
        <v>0</v>
      </c>
      <c r="T60" s="142">
        <v>0</v>
      </c>
      <c r="U60" s="142">
        <v>0</v>
      </c>
      <c r="V60" s="142">
        <v>0</v>
      </c>
      <c r="W60" s="142">
        <v>0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  <c r="AC60" s="39">
        <f t="shared" si="10"/>
        <v>0</v>
      </c>
      <c r="AD60" s="166"/>
      <c r="AE60" s="140">
        <f>AC60/AE$71*AE$72</f>
        <v>0</v>
      </c>
      <c r="AF60" s="54">
        <v>35300</v>
      </c>
      <c r="AG60" s="54"/>
      <c r="AH60" s="171">
        <f t="shared" si="11"/>
        <v>35300</v>
      </c>
    </row>
    <row r="61" spans="1:34" s="1" customFormat="1" ht="12.75">
      <c r="A61" s="60" t="s">
        <v>307</v>
      </c>
      <c r="B61" s="60" t="s">
        <v>308</v>
      </c>
      <c r="C61" s="60"/>
      <c r="D61" s="60" t="s">
        <v>562</v>
      </c>
      <c r="E61" s="60" t="s">
        <v>565</v>
      </c>
      <c r="F61" s="103" t="s">
        <v>307</v>
      </c>
      <c r="G61" s="103" t="s">
        <v>308</v>
      </c>
      <c r="H61" s="103" t="s">
        <v>284</v>
      </c>
      <c r="I61" s="103" t="s">
        <v>562</v>
      </c>
      <c r="J61" s="103" t="s">
        <v>565</v>
      </c>
      <c r="K61" s="25">
        <f t="shared" si="8"/>
        <v>0</v>
      </c>
      <c r="L61" s="25">
        <f t="shared" si="9"/>
        <v>0</v>
      </c>
      <c r="M61" s="25">
        <f t="shared" si="12"/>
        <v>0</v>
      </c>
      <c r="N61" s="25">
        <f t="shared" si="7"/>
        <v>0</v>
      </c>
      <c r="O61" s="60" t="s">
        <v>77</v>
      </c>
      <c r="P61" s="92">
        <v>400</v>
      </c>
      <c r="Q61" s="142">
        <v>100</v>
      </c>
      <c r="R61" s="142">
        <v>55</v>
      </c>
      <c r="S61" s="142">
        <v>35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150</v>
      </c>
      <c r="Z61" s="142">
        <v>50</v>
      </c>
      <c r="AA61" s="142">
        <v>0</v>
      </c>
      <c r="AB61" s="142">
        <v>0</v>
      </c>
      <c r="AC61" s="39">
        <f t="shared" si="10"/>
        <v>390</v>
      </c>
      <c r="AD61" s="166"/>
      <c r="AE61" s="140">
        <f>AC61/AE$71*AE$72</f>
        <v>130</v>
      </c>
      <c r="AF61" s="54"/>
      <c r="AG61" s="54"/>
      <c r="AH61" s="171">
        <f t="shared" si="11"/>
        <v>520</v>
      </c>
    </row>
    <row r="62" spans="1:34" s="1" customFormat="1" ht="12.75">
      <c r="A62" s="60" t="s">
        <v>307</v>
      </c>
      <c r="B62" s="60" t="s">
        <v>308</v>
      </c>
      <c r="C62" s="60"/>
      <c r="D62" s="60" t="s">
        <v>562</v>
      </c>
      <c r="E62" s="60" t="s">
        <v>566</v>
      </c>
      <c r="F62" s="103" t="s">
        <v>307</v>
      </c>
      <c r="G62" s="103" t="s">
        <v>308</v>
      </c>
      <c r="H62" s="103" t="s">
        <v>284</v>
      </c>
      <c r="I62" s="103" t="s">
        <v>562</v>
      </c>
      <c r="J62" s="103" t="s">
        <v>566</v>
      </c>
      <c r="K62" s="25">
        <f t="shared" si="8"/>
        <v>0</v>
      </c>
      <c r="L62" s="25">
        <f t="shared" si="9"/>
        <v>0</v>
      </c>
      <c r="M62" s="25">
        <f t="shared" si="12"/>
        <v>0</v>
      </c>
      <c r="N62" s="25">
        <f t="shared" si="7"/>
        <v>0</v>
      </c>
      <c r="O62" s="60" t="s">
        <v>78</v>
      </c>
      <c r="P62" s="92">
        <v>500</v>
      </c>
      <c r="Q62" s="142">
        <v>387.63</v>
      </c>
      <c r="R62" s="142">
        <v>0</v>
      </c>
      <c r="S62" s="142">
        <v>0</v>
      </c>
      <c r="T62" s="142">
        <v>17.43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  <c r="AC62" s="39">
        <f t="shared" si="10"/>
        <v>405.06</v>
      </c>
      <c r="AD62" s="166"/>
      <c r="AE62" s="140">
        <f>AC62/AE$71*AE$72</f>
        <v>135.02</v>
      </c>
      <c r="AF62" s="54"/>
      <c r="AG62" s="54"/>
      <c r="AH62" s="171">
        <f t="shared" si="11"/>
        <v>540.08</v>
      </c>
    </row>
    <row r="63" spans="1:34" s="1" customFormat="1" ht="12.75">
      <c r="A63" s="60" t="s">
        <v>307</v>
      </c>
      <c r="B63" s="60" t="s">
        <v>308</v>
      </c>
      <c r="C63" s="60"/>
      <c r="D63" s="60" t="s">
        <v>567</v>
      </c>
      <c r="E63" s="60" t="s">
        <v>568</v>
      </c>
      <c r="F63" s="103" t="s">
        <v>307</v>
      </c>
      <c r="G63" s="103" t="s">
        <v>308</v>
      </c>
      <c r="H63" s="103" t="s">
        <v>284</v>
      </c>
      <c r="I63" s="103" t="s">
        <v>567</v>
      </c>
      <c r="J63" s="103" t="s">
        <v>568</v>
      </c>
      <c r="K63" s="25">
        <f>IF(A63=F63,0,"Fehler")</f>
        <v>0</v>
      </c>
      <c r="L63" s="25">
        <f>IF(B63=G63,0,"Fehler")</f>
        <v>0</v>
      </c>
      <c r="M63" s="25">
        <f>IF(D63=I63,0,"Fehler")</f>
        <v>0</v>
      </c>
      <c r="N63" s="25">
        <f>IF(E63=J63,0,"Fehler")</f>
        <v>0</v>
      </c>
      <c r="O63" s="60" t="s">
        <v>79</v>
      </c>
      <c r="P63" s="92">
        <v>44500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44500</v>
      </c>
      <c r="Y63" s="142">
        <v>0</v>
      </c>
      <c r="Z63" s="142">
        <v>0</v>
      </c>
      <c r="AA63" s="142">
        <v>0</v>
      </c>
      <c r="AB63" s="142">
        <v>0</v>
      </c>
      <c r="AC63" s="39">
        <f>SUM(Q63:AB63)</f>
        <v>44500</v>
      </c>
      <c r="AD63" s="166"/>
      <c r="AE63" s="140"/>
      <c r="AF63" s="54">
        <f>P63-AC63</f>
        <v>0</v>
      </c>
      <c r="AG63" s="54"/>
      <c r="AH63" s="171">
        <f>IF(AG63&gt;0,AG63,AC63+AE63+AF63)</f>
        <v>44500</v>
      </c>
    </row>
    <row r="64" spans="1:34" s="1" customFormat="1" ht="12.75">
      <c r="A64" s="60" t="s">
        <v>307</v>
      </c>
      <c r="B64" s="60" t="s">
        <v>308</v>
      </c>
      <c r="C64" s="60" t="s">
        <v>284</v>
      </c>
      <c r="D64" s="60" t="s">
        <v>357</v>
      </c>
      <c r="E64" s="60" t="s">
        <v>543</v>
      </c>
      <c r="F64" s="103" t="s">
        <v>307</v>
      </c>
      <c r="G64" s="103" t="s">
        <v>308</v>
      </c>
      <c r="H64" s="103" t="s">
        <v>284</v>
      </c>
      <c r="I64" s="103" t="s">
        <v>357</v>
      </c>
      <c r="J64" s="103" t="s">
        <v>543</v>
      </c>
      <c r="K64" s="25">
        <f t="shared" si="8"/>
        <v>0</v>
      </c>
      <c r="L64" s="25">
        <f t="shared" si="9"/>
        <v>0</v>
      </c>
      <c r="M64" s="25">
        <f t="shared" si="12"/>
        <v>0</v>
      </c>
      <c r="N64" s="25">
        <f t="shared" si="7"/>
        <v>0</v>
      </c>
      <c r="O64" s="60" t="s">
        <v>56</v>
      </c>
      <c r="P64" s="92"/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2">
        <v>0</v>
      </c>
      <c r="AB64" s="142">
        <v>0</v>
      </c>
      <c r="AC64" s="39">
        <f t="shared" si="10"/>
        <v>0</v>
      </c>
      <c r="AD64" s="166"/>
      <c r="AE64" s="140"/>
      <c r="AF64" s="54">
        <f>P64-AC64</f>
        <v>0</v>
      </c>
      <c r="AG64" s="54"/>
      <c r="AH64" s="171">
        <f t="shared" si="11"/>
        <v>0</v>
      </c>
    </row>
    <row r="65" spans="1:30" s="1" customFormat="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4"/>
      <c r="L65" s="4"/>
      <c r="M65" s="4"/>
      <c r="N65" s="4"/>
      <c r="O65" s="60"/>
      <c r="P65" s="92"/>
      <c r="Q65" s="61"/>
      <c r="R65" s="61"/>
      <c r="S65" s="61"/>
      <c r="T65" s="91"/>
      <c r="U65" s="91"/>
      <c r="V65" s="91"/>
      <c r="W65" s="58"/>
      <c r="X65" s="91"/>
      <c r="Y65" s="91"/>
      <c r="Z65" s="91"/>
      <c r="AA65" s="91"/>
      <c r="AB65" s="91"/>
      <c r="AC65" s="39"/>
      <c r="AD65" s="166"/>
    </row>
    <row r="66" spans="6:34" ht="12.75">
      <c r="F66" s="101"/>
      <c r="G66" s="20"/>
      <c r="H66" s="20"/>
      <c r="I66" s="20"/>
      <c r="J66" s="20"/>
      <c r="P66" s="77">
        <f>SUM(P3:P64)</f>
        <v>13671600</v>
      </c>
      <c r="Q66" s="77">
        <f>SUM(Q3:Q64)</f>
        <v>1998245.2199999997</v>
      </c>
      <c r="R66" s="77">
        <f>SUM(R3:R64)</f>
        <v>919921.8300000001</v>
      </c>
      <c r="S66" s="77">
        <f>SUM(S3:S64)</f>
        <v>1192976.56</v>
      </c>
      <c r="T66" s="77">
        <f>SUM(T3:T64)</f>
        <v>795400.7899999999</v>
      </c>
      <c r="U66" s="77">
        <f>SUM(U3:U64)</f>
        <v>1060194.7299999997</v>
      </c>
      <c r="V66" s="77">
        <f>SUM(V3:V64)</f>
        <v>922767.0499999999</v>
      </c>
      <c r="W66" s="77">
        <f>SUM(W3:W64)</f>
        <v>986394.6299999999</v>
      </c>
      <c r="X66" s="77">
        <f>SUM(X3:X64)</f>
        <v>1135531.3199999998</v>
      </c>
      <c r="Y66" s="77">
        <f>SUM(Y3:Y64)</f>
        <v>627168.3300000002</v>
      </c>
      <c r="Z66" s="77">
        <f>SUM(Z3:Z64)</f>
        <v>61240.78</v>
      </c>
      <c r="AA66" s="77">
        <f>SUM(AA3:AA64)</f>
        <v>0</v>
      </c>
      <c r="AB66" s="77">
        <f>SUM(AB3:AB64)</f>
        <v>56757.6</v>
      </c>
      <c r="AC66" s="77">
        <f>SUM(AC3:AC64)</f>
        <v>9756598.840000002</v>
      </c>
      <c r="AD66" s="167"/>
      <c r="AE66" t="s">
        <v>136</v>
      </c>
      <c r="AH66" s="77">
        <f>SUM(AH3:AH64)</f>
        <v>13514370.433333334</v>
      </c>
    </row>
    <row r="67" spans="31:34" ht="12.75">
      <c r="AE67" s="213">
        <v>10</v>
      </c>
      <c r="AF67" s="13" t="s">
        <v>423</v>
      </c>
      <c r="AG67" s="13"/>
      <c r="AH67" s="1"/>
    </row>
    <row r="68" spans="15:34" ht="12.75">
      <c r="O68" s="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168"/>
      <c r="AE68" s="213">
        <v>2</v>
      </c>
      <c r="AF68" s="13" t="s">
        <v>424</v>
      </c>
      <c r="AG68" s="13"/>
      <c r="AH68" s="1"/>
    </row>
    <row r="69" spans="15:34" ht="12.75">
      <c r="O69" s="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168"/>
      <c r="AH69" s="1"/>
    </row>
    <row r="70" spans="31:34" ht="12.75">
      <c r="AE70" t="s">
        <v>137</v>
      </c>
      <c r="AH70" s="1"/>
    </row>
    <row r="71" spans="31:34" ht="12.75">
      <c r="AE71" s="213">
        <v>9</v>
      </c>
      <c r="AF71" s="13" t="s">
        <v>423</v>
      </c>
      <c r="AG71" s="13"/>
      <c r="AH71" s="1"/>
    </row>
    <row r="72" spans="6:34" ht="12.75">
      <c r="F72" s="182"/>
      <c r="G72" s="181"/>
      <c r="H72" s="6"/>
      <c r="I72" s="6"/>
      <c r="J72" s="6"/>
      <c r="K72" s="6"/>
      <c r="L72" s="6"/>
      <c r="M72" s="6"/>
      <c r="N72" s="6"/>
      <c r="O72" s="6"/>
      <c r="S72" s="6"/>
      <c r="T72" s="6"/>
      <c r="U72" s="6"/>
      <c r="V72" s="6"/>
      <c r="W72" s="6"/>
      <c r="X72" s="6"/>
      <c r="Y72" s="6"/>
      <c r="AB72" s="6"/>
      <c r="AC72" s="6"/>
      <c r="AE72" s="213">
        <v>3</v>
      </c>
      <c r="AF72" s="13" t="s">
        <v>424</v>
      </c>
      <c r="AG72" s="13"/>
      <c r="AH72" s="1"/>
    </row>
    <row r="73" spans="6:34" ht="12.75">
      <c r="F73" s="1"/>
      <c r="G73" s="181"/>
      <c r="H73" s="6"/>
      <c r="I73" s="6"/>
      <c r="J73" s="6"/>
      <c r="K73" s="6"/>
      <c r="L73" s="6"/>
      <c r="M73" s="6"/>
      <c r="N73" s="6"/>
      <c r="O73" s="6"/>
      <c r="S73" s="6"/>
      <c r="T73" s="6"/>
      <c r="U73" s="6"/>
      <c r="V73" s="6"/>
      <c r="W73" s="6"/>
      <c r="X73" s="6"/>
      <c r="Y73" s="6"/>
      <c r="AB73" s="6"/>
      <c r="AC73" s="6"/>
      <c r="AH73" s="1"/>
    </row>
    <row r="74" spans="6:34" ht="12.75">
      <c r="F74" s="1"/>
      <c r="G74" s="181"/>
      <c r="H74" s="6"/>
      <c r="I74" s="6"/>
      <c r="J74" s="6"/>
      <c r="K74" s="6"/>
      <c r="L74" s="6"/>
      <c r="M74" s="6"/>
      <c r="N74" s="6"/>
      <c r="O74" s="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H74" s="1"/>
    </row>
    <row r="75" spans="6:34" ht="12.75">
      <c r="F75" s="1"/>
      <c r="G75" s="181"/>
      <c r="H75" s="6"/>
      <c r="I75" s="6"/>
      <c r="J75" s="6"/>
      <c r="K75" s="6"/>
      <c r="L75" s="6"/>
      <c r="M75" s="6"/>
      <c r="N75" s="6"/>
      <c r="O75" s="6"/>
      <c r="S75" s="6"/>
      <c r="T75" s="6"/>
      <c r="U75" s="6"/>
      <c r="V75" s="6"/>
      <c r="W75" s="6"/>
      <c r="X75" s="6"/>
      <c r="Y75" s="6"/>
      <c r="AB75" s="6"/>
      <c r="AC75" s="6"/>
      <c r="AH75" s="1"/>
    </row>
    <row r="76" spans="6:34" ht="12.75">
      <c r="F76" s="182"/>
      <c r="G76" s="181"/>
      <c r="H76" s="6"/>
      <c r="I76" s="6"/>
      <c r="J76" s="6"/>
      <c r="K76" s="6"/>
      <c r="L76" s="6"/>
      <c r="M76" s="6"/>
      <c r="N76" s="6"/>
      <c r="O76" s="6"/>
      <c r="S76" s="6"/>
      <c r="T76" s="6"/>
      <c r="U76" s="6"/>
      <c r="V76" s="6"/>
      <c r="W76" s="6"/>
      <c r="X76" s="6"/>
      <c r="Y76" s="6"/>
      <c r="AB76" s="6"/>
      <c r="AC76" s="6"/>
      <c r="AH76" s="1"/>
    </row>
    <row r="77" spans="6:34" ht="12.75">
      <c r="F77" s="1"/>
      <c r="G77" s="181"/>
      <c r="H77" s="6"/>
      <c r="I77" s="6"/>
      <c r="J77" s="6"/>
      <c r="K77" s="6"/>
      <c r="L77" s="6"/>
      <c r="M77" s="6"/>
      <c r="N77" s="6"/>
      <c r="O77" s="6"/>
      <c r="S77" s="6"/>
      <c r="T77" s="6"/>
      <c r="U77" s="6"/>
      <c r="V77" s="6"/>
      <c r="W77" s="6"/>
      <c r="X77" s="6"/>
      <c r="Y77" s="6"/>
      <c r="AB77" s="6"/>
      <c r="AC77" s="6"/>
      <c r="AH77" s="1"/>
    </row>
    <row r="78" spans="6:34" ht="12.75">
      <c r="F78" s="1"/>
      <c r="G78" s="181"/>
      <c r="H78" s="6"/>
      <c r="I78" s="6"/>
      <c r="J78" s="6"/>
      <c r="K78" s="6"/>
      <c r="L78" s="6"/>
      <c r="M78" s="6"/>
      <c r="N78" s="6"/>
      <c r="O78" s="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H78" s="1"/>
    </row>
    <row r="79" spans="6:34" ht="12.75">
      <c r="F79" s="1"/>
      <c r="G79" s="181"/>
      <c r="H79" s="6"/>
      <c r="I79" s="6"/>
      <c r="J79" s="6"/>
      <c r="K79" s="6"/>
      <c r="L79" s="6"/>
      <c r="M79" s="6"/>
      <c r="N79" s="6"/>
      <c r="O79" s="6"/>
      <c r="S79" s="6"/>
      <c r="T79" s="6"/>
      <c r="U79" s="6"/>
      <c r="V79" s="6"/>
      <c r="W79" s="6"/>
      <c r="X79" s="6"/>
      <c r="Y79" s="6"/>
      <c r="AB79" s="6"/>
      <c r="AC79" s="6"/>
      <c r="AH79" s="1"/>
    </row>
    <row r="80" spans="6:34" ht="12.75">
      <c r="F80" s="182"/>
      <c r="G80" s="181"/>
      <c r="H80" s="6"/>
      <c r="I80" s="6"/>
      <c r="J80" s="6"/>
      <c r="K80" s="6"/>
      <c r="L80" s="6"/>
      <c r="M80" s="6"/>
      <c r="N80" s="6"/>
      <c r="O80" s="6"/>
      <c r="S80" s="6"/>
      <c r="T80" s="6"/>
      <c r="U80" s="6"/>
      <c r="V80" s="6"/>
      <c r="W80" s="6"/>
      <c r="X80" s="6"/>
      <c r="Y80" s="6"/>
      <c r="AB80" s="6"/>
      <c r="AC80" s="6"/>
      <c r="AH80" s="1"/>
    </row>
    <row r="81" spans="6:34" ht="12.75">
      <c r="F81" s="1"/>
      <c r="G81" s="181"/>
      <c r="H81" s="6"/>
      <c r="I81" s="6"/>
      <c r="J81" s="6"/>
      <c r="K81" s="6"/>
      <c r="L81" s="6"/>
      <c r="M81" s="6"/>
      <c r="N81" s="6"/>
      <c r="O81" s="6"/>
      <c r="S81" s="6"/>
      <c r="T81" s="6"/>
      <c r="U81" s="6"/>
      <c r="V81" s="6"/>
      <c r="W81" s="6"/>
      <c r="X81" s="6"/>
      <c r="Y81" s="6"/>
      <c r="AB81" s="6"/>
      <c r="AC81" s="6"/>
      <c r="AH81" s="1"/>
    </row>
    <row r="82" spans="6:34" ht="12.75">
      <c r="F82" s="1"/>
      <c r="G82" s="181"/>
      <c r="H82" s="6"/>
      <c r="I82" s="6"/>
      <c r="J82" s="6"/>
      <c r="K82" s="6"/>
      <c r="L82" s="6"/>
      <c r="M82" s="6"/>
      <c r="N82" s="6"/>
      <c r="O82" s="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H82" s="1"/>
    </row>
    <row r="83" spans="6:34" ht="12.75">
      <c r="F83" s="1"/>
      <c r="G83" s="181"/>
      <c r="H83" s="6"/>
      <c r="I83" s="6"/>
      <c r="J83" s="6"/>
      <c r="K83" s="6"/>
      <c r="L83" s="6"/>
      <c r="M83" s="6"/>
      <c r="N83" s="6"/>
      <c r="O83" s="6"/>
      <c r="S83" s="6"/>
      <c r="T83" s="6"/>
      <c r="U83" s="6"/>
      <c r="V83" s="6"/>
      <c r="W83" s="6"/>
      <c r="X83" s="6"/>
      <c r="Y83" s="6"/>
      <c r="AB83" s="6"/>
      <c r="AC83" s="6"/>
      <c r="AH83" s="1"/>
    </row>
    <row r="84" spans="6:34" ht="12.75">
      <c r="F84" s="182"/>
      <c r="G84" s="181"/>
      <c r="H84" s="6"/>
      <c r="I84" s="6"/>
      <c r="J84" s="6"/>
      <c r="K84" s="6"/>
      <c r="L84" s="6"/>
      <c r="M84" s="6"/>
      <c r="N84" s="6"/>
      <c r="O84" s="6"/>
      <c r="S84" s="6"/>
      <c r="T84" s="6"/>
      <c r="U84" s="6"/>
      <c r="V84" s="6"/>
      <c r="W84" s="6"/>
      <c r="X84" s="6"/>
      <c r="Y84" s="6"/>
      <c r="AB84" s="6"/>
      <c r="AC84" s="6"/>
      <c r="AH84" s="1"/>
    </row>
    <row r="85" spans="6:34" ht="12.75">
      <c r="F85" s="1"/>
      <c r="G85" s="181"/>
      <c r="H85" s="6"/>
      <c r="I85" s="6"/>
      <c r="J85" s="6"/>
      <c r="K85" s="6"/>
      <c r="L85" s="6"/>
      <c r="M85" s="6"/>
      <c r="N85" s="6"/>
      <c r="O85" s="6"/>
      <c r="S85" s="6"/>
      <c r="T85" s="6"/>
      <c r="U85" s="6"/>
      <c r="V85" s="6"/>
      <c r="W85" s="6"/>
      <c r="X85" s="6"/>
      <c r="Y85" s="6"/>
      <c r="AB85" s="6"/>
      <c r="AC85" s="6"/>
      <c r="AH85" s="1"/>
    </row>
    <row r="86" spans="6:34" ht="12.75">
      <c r="F86" s="1"/>
      <c r="G86" s="181"/>
      <c r="H86" s="6"/>
      <c r="I86" s="6"/>
      <c r="J86" s="6"/>
      <c r="K86" s="6"/>
      <c r="L86" s="6"/>
      <c r="M86" s="6"/>
      <c r="N86" s="6"/>
      <c r="O86" s="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H86" s="1"/>
    </row>
    <row r="87" spans="6:34" ht="12.75">
      <c r="F87" s="1"/>
      <c r="G87" s="181"/>
      <c r="H87" s="6"/>
      <c r="I87" s="6"/>
      <c r="J87" s="6"/>
      <c r="K87" s="6"/>
      <c r="L87" s="6"/>
      <c r="M87" s="6"/>
      <c r="N87" s="6"/>
      <c r="O87" s="6"/>
      <c r="S87" s="6"/>
      <c r="T87" s="6"/>
      <c r="U87" s="6"/>
      <c r="V87" s="6"/>
      <c r="W87" s="6"/>
      <c r="X87" s="6"/>
      <c r="Y87" s="6"/>
      <c r="AB87" s="6"/>
      <c r="AC87" s="6"/>
      <c r="AH87" s="1"/>
    </row>
    <row r="88" spans="6:34" ht="12.75">
      <c r="F88" s="182"/>
      <c r="G88" s="181"/>
      <c r="H88" s="6"/>
      <c r="I88" s="6"/>
      <c r="J88" s="6"/>
      <c r="K88" s="6"/>
      <c r="L88" s="6"/>
      <c r="M88" s="6"/>
      <c r="N88" s="6"/>
      <c r="O88" s="6"/>
      <c r="S88" s="6"/>
      <c r="T88" s="6"/>
      <c r="U88" s="6"/>
      <c r="V88" s="6"/>
      <c r="W88" s="6"/>
      <c r="X88" s="6"/>
      <c r="Y88" s="6"/>
      <c r="AB88" s="6"/>
      <c r="AC88" s="6"/>
      <c r="AH88" s="1"/>
    </row>
    <row r="89" spans="6:34" ht="12.75">
      <c r="F89" s="1"/>
      <c r="G89" s="181"/>
      <c r="H89" s="6"/>
      <c r="I89" s="6"/>
      <c r="J89" s="6"/>
      <c r="K89" s="6"/>
      <c r="L89" s="6"/>
      <c r="M89" s="6"/>
      <c r="N89" s="6"/>
      <c r="O89" s="6"/>
      <c r="S89" s="6"/>
      <c r="T89" s="6"/>
      <c r="U89" s="6"/>
      <c r="V89" s="6"/>
      <c r="W89" s="6"/>
      <c r="X89" s="6"/>
      <c r="Y89" s="6"/>
      <c r="AB89" s="6"/>
      <c r="AC89" s="6"/>
      <c r="AH89" s="1"/>
    </row>
    <row r="90" spans="6:34" ht="12.75">
      <c r="F90" s="1"/>
      <c r="G90" s="181"/>
      <c r="H90" s="6"/>
      <c r="I90" s="6"/>
      <c r="J90" s="6"/>
      <c r="K90" s="6"/>
      <c r="L90" s="6"/>
      <c r="M90" s="6"/>
      <c r="N90" s="6"/>
      <c r="O90" s="6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H90" s="1"/>
    </row>
    <row r="91" ht="12.75">
      <c r="AH91" s="1"/>
    </row>
    <row r="92" ht="12.75">
      <c r="AH92" s="1"/>
    </row>
    <row r="93" ht="12.75">
      <c r="AH93" s="1"/>
    </row>
    <row r="94" ht="12.75">
      <c r="AH94" s="1"/>
    </row>
    <row r="95" ht="12.75">
      <c r="AH95" s="1"/>
    </row>
    <row r="96" ht="12.75">
      <c r="AH96" s="1"/>
    </row>
    <row r="97" ht="12.75">
      <c r="AH97" s="1"/>
    </row>
    <row r="98" ht="12.75">
      <c r="AH98" s="1"/>
    </row>
    <row r="99" ht="12.75">
      <c r="AH99" s="1"/>
    </row>
    <row r="100" ht="12.75">
      <c r="AH100" s="1"/>
    </row>
    <row r="101" ht="12.75">
      <c r="AH101" s="1"/>
    </row>
    <row r="102" ht="12.75">
      <c r="AH102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88"/>
  <sheetViews>
    <sheetView zoomScale="75" zoomScaleNormal="75" workbookViewId="0" topLeftCell="A1">
      <pane xSplit="16" ySplit="2" topLeftCell="Q48" activePane="bottomRight" state="frozen"/>
      <selection pane="topLeft" activeCell="AE418" sqref="AE418"/>
      <selection pane="topRight" activeCell="AE418" sqref="AE418"/>
      <selection pane="bottomLeft" activeCell="AE418" sqref="AE418"/>
      <selection pane="bottomRight" activeCell="AF70" sqref="AF70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51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00390625" style="169" customWidth="1"/>
    <col min="33" max="33" width="11.421875" style="3" customWidth="1"/>
  </cols>
  <sheetData>
    <row r="1" spans="1:34" s="12" customFormat="1" ht="51.75" thickBot="1">
      <c r="A1" s="9" t="s">
        <v>194</v>
      </c>
      <c r="B1" s="10" t="s">
        <v>195</v>
      </c>
      <c r="C1" s="10" t="s">
        <v>285</v>
      </c>
      <c r="D1" s="11" t="s">
        <v>203</v>
      </c>
      <c r="E1" s="11" t="s">
        <v>214</v>
      </c>
      <c r="F1" s="34" t="s">
        <v>286</v>
      </c>
      <c r="G1" s="34"/>
      <c r="H1" s="34"/>
      <c r="I1" s="34"/>
      <c r="J1" s="34"/>
      <c r="K1" s="10"/>
      <c r="L1" s="10"/>
      <c r="M1" s="10"/>
      <c r="N1" s="10"/>
      <c r="O1" s="49"/>
      <c r="P1" s="30" t="s">
        <v>161</v>
      </c>
      <c r="Q1" s="40" t="s">
        <v>185</v>
      </c>
      <c r="R1" s="37" t="s">
        <v>185</v>
      </c>
      <c r="S1" s="27" t="s">
        <v>185</v>
      </c>
      <c r="T1" s="26" t="s">
        <v>185</v>
      </c>
      <c r="U1" s="27" t="s">
        <v>185</v>
      </c>
      <c r="V1" s="26" t="s">
        <v>185</v>
      </c>
      <c r="W1" s="27" t="s">
        <v>185</v>
      </c>
      <c r="X1" s="26" t="s">
        <v>185</v>
      </c>
      <c r="Y1" s="27" t="s">
        <v>185</v>
      </c>
      <c r="Z1" s="37" t="s">
        <v>185</v>
      </c>
      <c r="AA1" s="40" t="s">
        <v>185</v>
      </c>
      <c r="AB1" s="37" t="s">
        <v>185</v>
      </c>
      <c r="AC1" s="79" t="s">
        <v>185</v>
      </c>
      <c r="AD1" s="164"/>
      <c r="AE1" s="155" t="s">
        <v>425</v>
      </c>
      <c r="AF1" s="155" t="s">
        <v>426</v>
      </c>
      <c r="AG1" s="164" t="s">
        <v>427</v>
      </c>
      <c r="AH1" s="155" t="s">
        <v>281</v>
      </c>
    </row>
    <row r="2" spans="1:33" s="8" customFormat="1" ht="16.5" thickBot="1">
      <c r="A2" s="17"/>
      <c r="B2"/>
      <c r="C2"/>
      <c r="D2" t="s">
        <v>492</v>
      </c>
      <c r="E2"/>
      <c r="F2" s="33"/>
      <c r="G2" s="23"/>
      <c r="H2" s="23"/>
      <c r="I2" s="23"/>
      <c r="J2" s="23"/>
      <c r="K2" s="23"/>
      <c r="L2" s="23"/>
      <c r="M2" s="23"/>
      <c r="N2" s="23"/>
      <c r="O2" s="50"/>
      <c r="P2" s="14"/>
      <c r="Q2" s="36" t="s">
        <v>163</v>
      </c>
      <c r="R2" s="38" t="s">
        <v>164</v>
      </c>
      <c r="S2" s="29" t="s">
        <v>165</v>
      </c>
      <c r="T2" s="28" t="s">
        <v>166</v>
      </c>
      <c r="U2" s="29" t="s">
        <v>162</v>
      </c>
      <c r="V2" s="28" t="s">
        <v>167</v>
      </c>
      <c r="W2" s="29" t="s">
        <v>168</v>
      </c>
      <c r="X2" s="28" t="s">
        <v>169</v>
      </c>
      <c r="Y2" s="29" t="s">
        <v>170</v>
      </c>
      <c r="Z2" s="38" t="s">
        <v>171</v>
      </c>
      <c r="AA2" s="41" t="s">
        <v>172</v>
      </c>
      <c r="AB2" s="28" t="s">
        <v>173</v>
      </c>
      <c r="AC2" s="144" t="s">
        <v>174</v>
      </c>
      <c r="AD2" s="165"/>
      <c r="AG2" s="7"/>
    </row>
    <row r="3" spans="1:34" s="1" customFormat="1" ht="12.75">
      <c r="A3" s="60" t="s">
        <v>307</v>
      </c>
      <c r="B3" s="60" t="s">
        <v>308</v>
      </c>
      <c r="C3" s="60" t="s">
        <v>284</v>
      </c>
      <c r="D3" s="60" t="s">
        <v>493</v>
      </c>
      <c r="E3" s="60" t="s">
        <v>224</v>
      </c>
      <c r="F3" s="103" t="s">
        <v>307</v>
      </c>
      <c r="G3" s="103" t="s">
        <v>308</v>
      </c>
      <c r="H3" s="103" t="s">
        <v>284</v>
      </c>
      <c r="I3" s="103" t="s">
        <v>493</v>
      </c>
      <c r="J3" s="103" t="s">
        <v>224</v>
      </c>
      <c r="K3" s="25">
        <f aca="true" t="shared" si="0" ref="K3:K39">IF(A3=F3,0,"Fehler")</f>
        <v>0</v>
      </c>
      <c r="L3" s="25">
        <f aca="true" t="shared" si="1" ref="L3:L39">IF(B3=G3,0,"Fehler")</f>
        <v>0</v>
      </c>
      <c r="M3" s="25">
        <f aca="true" t="shared" si="2" ref="M3:M40">IF(D3=I3,0,"Fehler")</f>
        <v>0</v>
      </c>
      <c r="N3" s="25">
        <f aca="true" t="shared" si="3" ref="N3:N11">IF(E3=J3,0,"Fehler")</f>
        <v>0</v>
      </c>
      <c r="O3" s="60" t="s">
        <v>177</v>
      </c>
      <c r="P3" s="92">
        <v>0</v>
      </c>
      <c r="Q3" s="142">
        <v>0</v>
      </c>
      <c r="R3" s="142">
        <v>0</v>
      </c>
      <c r="S3" s="142">
        <v>0</v>
      </c>
      <c r="T3" s="142">
        <v>0</v>
      </c>
      <c r="U3" s="142">
        <v>0</v>
      </c>
      <c r="V3" s="142">
        <v>0</v>
      </c>
      <c r="W3" s="142">
        <v>0</v>
      </c>
      <c r="X3" s="142">
        <v>0</v>
      </c>
      <c r="Y3" s="142">
        <v>0</v>
      </c>
      <c r="Z3" s="142">
        <v>0</v>
      </c>
      <c r="AA3" s="142">
        <v>0</v>
      </c>
      <c r="AB3" s="142">
        <v>0</v>
      </c>
      <c r="AC3" s="39">
        <f aca="true" t="shared" si="4" ref="AC3:AC11">SUM(Q3:AB3)</f>
        <v>0</v>
      </c>
      <c r="AD3" s="166"/>
      <c r="AE3" s="140">
        <f>AC3/AE$65*AE$66</f>
        <v>0</v>
      </c>
      <c r="AF3" s="54"/>
      <c r="AG3" s="6"/>
      <c r="AH3" s="171">
        <f aca="true" t="shared" si="5" ref="AH3:AH56">IF(AG3&gt;0,AG3,AC3+AE3+AF3)</f>
        <v>0</v>
      </c>
    </row>
    <row r="4" spans="1:34" s="1" customFormat="1" ht="12.75">
      <c r="A4" s="60" t="s">
        <v>307</v>
      </c>
      <c r="B4" s="60" t="s">
        <v>308</v>
      </c>
      <c r="C4" s="60"/>
      <c r="D4" s="60" t="s">
        <v>493</v>
      </c>
      <c r="E4" s="60" t="s">
        <v>226</v>
      </c>
      <c r="F4" s="103" t="s">
        <v>307</v>
      </c>
      <c r="G4" s="103" t="s">
        <v>308</v>
      </c>
      <c r="H4" s="103" t="s">
        <v>284</v>
      </c>
      <c r="I4" s="103" t="s">
        <v>493</v>
      </c>
      <c r="J4" s="103" t="s">
        <v>226</v>
      </c>
      <c r="K4" s="25">
        <f>IF(A4=F4,0,"Fehler")</f>
        <v>0</v>
      </c>
      <c r="L4" s="25">
        <f>IF(B4=G4,0,"Fehler")</f>
        <v>0</v>
      </c>
      <c r="M4" s="25">
        <f>IF(D4=I4,0,"Fehler")</f>
        <v>0</v>
      </c>
      <c r="N4" s="25">
        <f t="shared" si="3"/>
        <v>0</v>
      </c>
      <c r="O4" s="60" t="s">
        <v>179</v>
      </c>
      <c r="P4" s="92">
        <v>500</v>
      </c>
      <c r="Q4" s="142">
        <v>0</v>
      </c>
      <c r="R4" s="142">
        <v>0</v>
      </c>
      <c r="S4" s="142">
        <v>0</v>
      </c>
      <c r="T4" s="142">
        <v>0</v>
      </c>
      <c r="U4" s="142">
        <v>0</v>
      </c>
      <c r="V4" s="142">
        <v>118.9</v>
      </c>
      <c r="W4" s="142">
        <v>0</v>
      </c>
      <c r="X4" s="142">
        <v>0</v>
      </c>
      <c r="Y4" s="142">
        <v>0</v>
      </c>
      <c r="Z4" s="142">
        <v>0</v>
      </c>
      <c r="AA4" s="142">
        <v>0</v>
      </c>
      <c r="AB4" s="142">
        <v>0</v>
      </c>
      <c r="AC4" s="39">
        <f t="shared" si="4"/>
        <v>118.9</v>
      </c>
      <c r="AD4" s="166"/>
      <c r="AE4" s="140">
        <f>AC4/AE$65*AE$66</f>
        <v>39.63333333333334</v>
      </c>
      <c r="AF4" s="54"/>
      <c r="AG4" s="6"/>
      <c r="AH4" s="171">
        <f>IF(AG4&gt;0,AG4,AC4+AE4+AF4)</f>
        <v>158.53333333333336</v>
      </c>
    </row>
    <row r="5" spans="1:34" s="1" customFormat="1" ht="12.75">
      <c r="A5" s="60" t="s">
        <v>307</v>
      </c>
      <c r="B5" s="60" t="s">
        <v>308</v>
      </c>
      <c r="C5" s="60" t="s">
        <v>284</v>
      </c>
      <c r="D5" s="60" t="s">
        <v>493</v>
      </c>
      <c r="E5" s="60" t="s">
        <v>228</v>
      </c>
      <c r="F5" s="103" t="s">
        <v>307</v>
      </c>
      <c r="G5" s="103" t="s">
        <v>308</v>
      </c>
      <c r="H5" s="103" t="s">
        <v>284</v>
      </c>
      <c r="I5" s="103" t="s">
        <v>493</v>
      </c>
      <c r="J5" s="103" t="s">
        <v>228</v>
      </c>
      <c r="K5" s="25">
        <f>IF(A5=F5,0,"Fehler")</f>
        <v>0</v>
      </c>
      <c r="L5" s="25">
        <f>IF(B5=G5,0,"Fehler")</f>
        <v>0</v>
      </c>
      <c r="M5" s="25">
        <f>IF(D5=I5,0,"Fehler")</f>
        <v>0</v>
      </c>
      <c r="N5" s="25">
        <f>IF(E5=J5,0,"Fehler")</f>
        <v>0</v>
      </c>
      <c r="O5" s="60" t="s">
        <v>248</v>
      </c>
      <c r="P5" s="92"/>
      <c r="Q5" s="142">
        <v>0</v>
      </c>
      <c r="R5" s="142">
        <v>0</v>
      </c>
      <c r="S5" s="142">
        <v>0</v>
      </c>
      <c r="T5" s="142">
        <v>0</v>
      </c>
      <c r="U5" s="142">
        <v>309.34</v>
      </c>
      <c r="V5" s="142">
        <v>0</v>
      </c>
      <c r="W5" s="142">
        <v>0</v>
      </c>
      <c r="X5" s="142">
        <v>0</v>
      </c>
      <c r="Y5" s="142">
        <v>0</v>
      </c>
      <c r="Z5" s="142">
        <v>0</v>
      </c>
      <c r="AA5" s="142">
        <v>0</v>
      </c>
      <c r="AB5" s="142">
        <v>0</v>
      </c>
      <c r="AC5" s="39">
        <f>SUM(Q5:AB5)</f>
        <v>309.34</v>
      </c>
      <c r="AD5" s="166"/>
      <c r="AE5" s="140">
        <f>AC5/AE$65*AE$66</f>
        <v>103.11333333333332</v>
      </c>
      <c r="AF5" s="54"/>
      <c r="AG5" s="6"/>
      <c r="AH5" s="171">
        <f>IF(AG5&gt;0,AG5,AC5+AE5+AF5)</f>
        <v>412.45333333333326</v>
      </c>
    </row>
    <row r="6" spans="1:34" s="1" customFormat="1" ht="12.75">
      <c r="A6" s="60" t="s">
        <v>307</v>
      </c>
      <c r="B6" s="60" t="s">
        <v>308</v>
      </c>
      <c r="C6" s="60"/>
      <c r="D6" s="60" t="s">
        <v>493</v>
      </c>
      <c r="E6" s="60" t="s">
        <v>229</v>
      </c>
      <c r="F6" s="103" t="s">
        <v>307</v>
      </c>
      <c r="G6" s="103" t="s">
        <v>308</v>
      </c>
      <c r="H6" s="103" t="s">
        <v>284</v>
      </c>
      <c r="I6" s="103" t="s">
        <v>493</v>
      </c>
      <c r="J6" s="103" t="s">
        <v>229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60" t="s">
        <v>181</v>
      </c>
      <c r="P6" s="92">
        <v>100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39">
        <f t="shared" si="4"/>
        <v>0</v>
      </c>
      <c r="AD6" s="166"/>
      <c r="AE6" s="140">
        <f>AC6/AE$65*AE$66</f>
        <v>0</v>
      </c>
      <c r="AF6" s="54"/>
      <c r="AG6" s="6"/>
      <c r="AH6" s="171">
        <f t="shared" si="5"/>
        <v>0</v>
      </c>
    </row>
    <row r="7" spans="1:34" s="1" customFormat="1" ht="12.75">
      <c r="A7" s="60" t="s">
        <v>307</v>
      </c>
      <c r="B7" s="60" t="s">
        <v>308</v>
      </c>
      <c r="C7" s="60"/>
      <c r="D7" s="60" t="s">
        <v>493</v>
      </c>
      <c r="E7" s="60" t="s">
        <v>81</v>
      </c>
      <c r="F7" s="103" t="s">
        <v>307</v>
      </c>
      <c r="G7" s="103" t="s">
        <v>308</v>
      </c>
      <c r="H7" s="103" t="s">
        <v>284</v>
      </c>
      <c r="I7" s="103" t="s">
        <v>493</v>
      </c>
      <c r="J7" s="103" t="s">
        <v>81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60" t="s">
        <v>94</v>
      </c>
      <c r="P7" s="92">
        <v>3000</v>
      </c>
      <c r="Q7" s="142">
        <v>1484.85</v>
      </c>
      <c r="R7" s="142">
        <v>0</v>
      </c>
      <c r="S7" s="142">
        <v>0</v>
      </c>
      <c r="T7" s="142">
        <v>344.3</v>
      </c>
      <c r="U7" s="142">
        <v>0</v>
      </c>
      <c r="V7" s="142">
        <v>0</v>
      </c>
      <c r="W7" s="142">
        <v>178.2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39">
        <f t="shared" si="4"/>
        <v>2007.35</v>
      </c>
      <c r="AD7" s="166"/>
      <c r="AE7" s="140">
        <f>AC7/AE$65*AE$66</f>
        <v>669.1166666666667</v>
      </c>
      <c r="AF7" s="54"/>
      <c r="AG7" s="6"/>
      <c r="AH7" s="171">
        <f t="shared" si="5"/>
        <v>2676.4666666666667</v>
      </c>
    </row>
    <row r="8" spans="1:34" s="1" customFormat="1" ht="12.75">
      <c r="A8" s="60" t="s">
        <v>307</v>
      </c>
      <c r="B8" s="60" t="s">
        <v>308</v>
      </c>
      <c r="C8" s="60"/>
      <c r="D8" s="60" t="s">
        <v>494</v>
      </c>
      <c r="E8" s="60" t="s">
        <v>224</v>
      </c>
      <c r="F8" s="103" t="s">
        <v>307</v>
      </c>
      <c r="G8" s="103" t="s">
        <v>308</v>
      </c>
      <c r="H8" s="103" t="s">
        <v>284</v>
      </c>
      <c r="I8" s="103" t="s">
        <v>494</v>
      </c>
      <c r="J8" s="103" t="s">
        <v>224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60" t="s">
        <v>177</v>
      </c>
      <c r="P8" s="92">
        <v>100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39">
        <f t="shared" si="4"/>
        <v>0</v>
      </c>
      <c r="AD8" s="166"/>
      <c r="AE8" s="140">
        <f>AC8/AE$65*AE$66</f>
        <v>0</v>
      </c>
      <c r="AF8" s="54"/>
      <c r="AG8" s="6"/>
      <c r="AH8" s="171">
        <f t="shared" si="5"/>
        <v>0</v>
      </c>
    </row>
    <row r="9" spans="1:34" s="1" customFormat="1" ht="12.75">
      <c r="A9" s="60" t="s">
        <v>307</v>
      </c>
      <c r="B9" s="60" t="s">
        <v>308</v>
      </c>
      <c r="C9" s="60"/>
      <c r="D9" s="60" t="s">
        <v>312</v>
      </c>
      <c r="E9" s="60" t="s">
        <v>224</v>
      </c>
      <c r="F9" s="103" t="s">
        <v>307</v>
      </c>
      <c r="G9" s="103" t="s">
        <v>308</v>
      </c>
      <c r="H9" s="103" t="s">
        <v>284</v>
      </c>
      <c r="I9" s="103" t="s">
        <v>312</v>
      </c>
      <c r="J9" s="103" t="s">
        <v>224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60" t="s">
        <v>177</v>
      </c>
      <c r="P9" s="9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39">
        <f t="shared" si="4"/>
        <v>0</v>
      </c>
      <c r="AD9" s="166"/>
      <c r="AE9" s="140">
        <f>AC9/AE$65*AE$66</f>
        <v>0</v>
      </c>
      <c r="AF9" s="54"/>
      <c r="AG9" s="6"/>
      <c r="AH9" s="171">
        <f t="shared" si="5"/>
        <v>0</v>
      </c>
    </row>
    <row r="10" spans="1:34" s="1" customFormat="1" ht="12.75">
      <c r="A10" s="60" t="s">
        <v>307</v>
      </c>
      <c r="B10" s="60" t="s">
        <v>308</v>
      </c>
      <c r="C10" s="60"/>
      <c r="D10" s="60" t="s">
        <v>312</v>
      </c>
      <c r="E10" s="60" t="s">
        <v>226</v>
      </c>
      <c r="F10" s="103" t="s">
        <v>307</v>
      </c>
      <c r="G10" s="103" t="s">
        <v>308</v>
      </c>
      <c r="H10" s="103" t="s">
        <v>284</v>
      </c>
      <c r="I10" s="103" t="s">
        <v>312</v>
      </c>
      <c r="J10" s="103" t="s">
        <v>226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60" t="s">
        <v>179</v>
      </c>
      <c r="P10" s="92">
        <v>100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39">
        <f t="shared" si="4"/>
        <v>0</v>
      </c>
      <c r="AD10" s="166"/>
      <c r="AE10" s="140">
        <f>AC10/AE$65*AE$66</f>
        <v>0</v>
      </c>
      <c r="AF10" s="54"/>
      <c r="AG10" s="6"/>
      <c r="AH10" s="171">
        <f t="shared" si="5"/>
        <v>0</v>
      </c>
    </row>
    <row r="11" spans="1:34" s="1" customFormat="1" ht="12.75">
      <c r="A11" s="60" t="s">
        <v>307</v>
      </c>
      <c r="B11" s="60" t="s">
        <v>308</v>
      </c>
      <c r="C11" s="60"/>
      <c r="D11" s="60" t="s">
        <v>312</v>
      </c>
      <c r="E11" s="60" t="s">
        <v>229</v>
      </c>
      <c r="F11" s="103" t="s">
        <v>307</v>
      </c>
      <c r="G11" s="103" t="s">
        <v>308</v>
      </c>
      <c r="H11" s="103" t="s">
        <v>284</v>
      </c>
      <c r="I11" s="103" t="s">
        <v>312</v>
      </c>
      <c r="J11" s="103" t="s">
        <v>229</v>
      </c>
      <c r="K11" s="25">
        <f t="shared" si="0"/>
        <v>0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60" t="s">
        <v>181</v>
      </c>
      <c r="P11" s="92">
        <v>300</v>
      </c>
      <c r="Q11" s="142">
        <v>134.7</v>
      </c>
      <c r="R11" s="142">
        <v>0</v>
      </c>
      <c r="S11" s="142">
        <v>0</v>
      </c>
      <c r="T11" s="142">
        <v>85.5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39">
        <f t="shared" si="4"/>
        <v>220.2</v>
      </c>
      <c r="AD11" s="166"/>
      <c r="AE11" s="140">
        <f>AC11/AE$65*AE$66</f>
        <v>73.39999999999999</v>
      </c>
      <c r="AF11" s="54"/>
      <c r="AG11" s="6"/>
      <c r="AH11" s="171">
        <f t="shared" si="5"/>
        <v>293.59999999999997</v>
      </c>
    </row>
    <row r="12" spans="1:34" s="1" customFormat="1" ht="12.75">
      <c r="A12" s="60" t="s">
        <v>307</v>
      </c>
      <c r="B12" s="60" t="s">
        <v>308</v>
      </c>
      <c r="C12" s="60" t="s">
        <v>284</v>
      </c>
      <c r="D12" s="60" t="s">
        <v>314</v>
      </c>
      <c r="E12" s="60" t="s">
        <v>224</v>
      </c>
      <c r="F12" s="103" t="s">
        <v>307</v>
      </c>
      <c r="G12" s="103" t="s">
        <v>308</v>
      </c>
      <c r="H12" s="103" t="s">
        <v>284</v>
      </c>
      <c r="I12" s="103" t="s">
        <v>314</v>
      </c>
      <c r="J12" s="103" t="s">
        <v>224</v>
      </c>
      <c r="K12" s="25">
        <f>IF(A12=F12,0,"Fehler")</f>
        <v>0</v>
      </c>
      <c r="L12" s="25">
        <f>IF(B12=G12,0,"Fehler")</f>
        <v>0</v>
      </c>
      <c r="M12" s="25">
        <f>IF(D12=I12,0,"Fehler")</f>
        <v>0</v>
      </c>
      <c r="N12" s="25">
        <f aca="true" t="shared" si="6" ref="N12:N45">IF(E12=J12,0,"Fehler")</f>
        <v>0</v>
      </c>
      <c r="O12" s="60" t="s">
        <v>177</v>
      </c>
      <c r="P12" s="9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39">
        <f aca="true" t="shared" si="7" ref="AC12:AC45">SUM(Q12:AB12)</f>
        <v>0</v>
      </c>
      <c r="AD12" s="166"/>
      <c r="AE12" s="140">
        <f>AC12/AE$65*AE$66</f>
        <v>0</v>
      </c>
      <c r="AF12" s="54"/>
      <c r="AG12" s="6"/>
      <c r="AH12" s="171">
        <f>IF(AG12&gt;0,AG12,AC12+AE12+AF12)</f>
        <v>0</v>
      </c>
    </row>
    <row r="13" spans="1:34" s="1" customFormat="1" ht="12.75">
      <c r="A13" s="60" t="s">
        <v>307</v>
      </c>
      <c r="B13" s="60" t="s">
        <v>308</v>
      </c>
      <c r="C13" s="60"/>
      <c r="D13" s="60" t="s">
        <v>320</v>
      </c>
      <c r="E13" s="60" t="s">
        <v>230</v>
      </c>
      <c r="F13" s="103" t="s">
        <v>307</v>
      </c>
      <c r="G13" s="103" t="s">
        <v>308</v>
      </c>
      <c r="H13" s="103" t="s">
        <v>284</v>
      </c>
      <c r="I13" s="103" t="s">
        <v>320</v>
      </c>
      <c r="J13" s="103" t="s">
        <v>230</v>
      </c>
      <c r="K13" s="25">
        <f t="shared" si="0"/>
        <v>0</v>
      </c>
      <c r="L13" s="25">
        <f t="shared" si="1"/>
        <v>0</v>
      </c>
      <c r="M13" s="25">
        <f t="shared" si="2"/>
        <v>0</v>
      </c>
      <c r="N13" s="25">
        <f t="shared" si="6"/>
        <v>0</v>
      </c>
      <c r="O13" s="60" t="s">
        <v>249</v>
      </c>
      <c r="P13" s="92">
        <v>100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39">
        <f t="shared" si="7"/>
        <v>0</v>
      </c>
      <c r="AD13" s="166"/>
      <c r="AE13" s="140">
        <f>AC13/AE$65*AE$66</f>
        <v>0</v>
      </c>
      <c r="AF13" s="54"/>
      <c r="AG13" s="6"/>
      <c r="AH13" s="171">
        <f t="shared" si="5"/>
        <v>0</v>
      </c>
    </row>
    <row r="14" spans="1:34" s="1" customFormat="1" ht="12.75">
      <c r="A14" s="60" t="s">
        <v>307</v>
      </c>
      <c r="B14" s="60" t="s">
        <v>308</v>
      </c>
      <c r="C14" s="60" t="s">
        <v>284</v>
      </c>
      <c r="D14" s="60" t="s">
        <v>328</v>
      </c>
      <c r="E14" s="60" t="s">
        <v>224</v>
      </c>
      <c r="F14" s="103" t="s">
        <v>307</v>
      </c>
      <c r="G14" s="103" t="s">
        <v>308</v>
      </c>
      <c r="H14" s="103" t="s">
        <v>284</v>
      </c>
      <c r="I14" s="103" t="s">
        <v>328</v>
      </c>
      <c r="J14" s="103" t="s">
        <v>224</v>
      </c>
      <c r="K14" s="25">
        <f t="shared" si="0"/>
        <v>0</v>
      </c>
      <c r="L14" s="25">
        <f t="shared" si="1"/>
        <v>0</v>
      </c>
      <c r="M14" s="25">
        <f t="shared" si="2"/>
        <v>0</v>
      </c>
      <c r="N14" s="25">
        <f t="shared" si="6"/>
        <v>0</v>
      </c>
      <c r="O14" s="60" t="s">
        <v>177</v>
      </c>
      <c r="P14" s="9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39">
        <f t="shared" si="7"/>
        <v>0</v>
      </c>
      <c r="AD14" s="166"/>
      <c r="AE14" s="140">
        <f>AC14/AE$65*AE$66</f>
        <v>0</v>
      </c>
      <c r="AF14" s="54"/>
      <c r="AG14" s="6"/>
      <c r="AH14" s="171">
        <f t="shared" si="5"/>
        <v>0</v>
      </c>
    </row>
    <row r="15" spans="1:34" s="1" customFormat="1" ht="12.75">
      <c r="A15" s="60" t="s">
        <v>307</v>
      </c>
      <c r="B15" s="60" t="s">
        <v>308</v>
      </c>
      <c r="C15" s="60"/>
      <c r="D15" s="60" t="s">
        <v>328</v>
      </c>
      <c r="E15" s="60" t="s">
        <v>226</v>
      </c>
      <c r="F15" s="103" t="s">
        <v>307</v>
      </c>
      <c r="G15" s="103" t="s">
        <v>308</v>
      </c>
      <c r="H15" s="103" t="s">
        <v>284</v>
      </c>
      <c r="I15" s="103" t="s">
        <v>328</v>
      </c>
      <c r="J15" s="103" t="s">
        <v>226</v>
      </c>
      <c r="K15" s="25">
        <f t="shared" si="0"/>
        <v>0</v>
      </c>
      <c r="L15" s="25">
        <f t="shared" si="1"/>
        <v>0</v>
      </c>
      <c r="M15" s="25">
        <f t="shared" si="2"/>
        <v>0</v>
      </c>
      <c r="N15" s="25">
        <f t="shared" si="6"/>
        <v>0</v>
      </c>
      <c r="O15" s="60" t="s">
        <v>179</v>
      </c>
      <c r="P15" s="9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39">
        <f t="shared" si="7"/>
        <v>0</v>
      </c>
      <c r="AD15" s="166"/>
      <c r="AE15" s="140">
        <f>AC15/AE$65*AE$66</f>
        <v>0</v>
      </c>
      <c r="AF15" s="54"/>
      <c r="AG15" s="6"/>
      <c r="AH15" s="171">
        <f t="shared" si="5"/>
        <v>0</v>
      </c>
    </row>
    <row r="16" spans="1:34" s="1" customFormat="1" ht="12.75">
      <c r="A16" s="60" t="s">
        <v>307</v>
      </c>
      <c r="B16" s="60" t="s">
        <v>308</v>
      </c>
      <c r="C16" s="60"/>
      <c r="D16" s="60" t="s">
        <v>328</v>
      </c>
      <c r="E16" s="60" t="s">
        <v>228</v>
      </c>
      <c r="F16" s="103" t="s">
        <v>307</v>
      </c>
      <c r="G16" s="103" t="s">
        <v>308</v>
      </c>
      <c r="H16" s="103" t="s">
        <v>284</v>
      </c>
      <c r="I16" s="103" t="s">
        <v>328</v>
      </c>
      <c r="J16" s="103" t="s">
        <v>228</v>
      </c>
      <c r="K16" s="25">
        <f t="shared" si="0"/>
        <v>0</v>
      </c>
      <c r="L16" s="25">
        <f t="shared" si="1"/>
        <v>0</v>
      </c>
      <c r="M16" s="25">
        <f t="shared" si="2"/>
        <v>0</v>
      </c>
      <c r="N16" s="25">
        <f t="shared" si="6"/>
        <v>0</v>
      </c>
      <c r="O16" s="60" t="s">
        <v>248</v>
      </c>
      <c r="P16" s="92">
        <v>0</v>
      </c>
      <c r="Q16" s="142">
        <v>9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39">
        <f t="shared" si="7"/>
        <v>9</v>
      </c>
      <c r="AD16" s="166"/>
      <c r="AE16" s="140">
        <f>AC16/AE$65*AE$66</f>
        <v>3</v>
      </c>
      <c r="AF16" s="54"/>
      <c r="AG16" s="6"/>
      <c r="AH16" s="171">
        <f t="shared" si="5"/>
        <v>12</v>
      </c>
    </row>
    <row r="17" spans="1:34" s="1" customFormat="1" ht="12.75">
      <c r="A17" s="60" t="s">
        <v>307</v>
      </c>
      <c r="B17" s="60" t="s">
        <v>308</v>
      </c>
      <c r="C17" s="60" t="s">
        <v>284</v>
      </c>
      <c r="D17" s="60" t="s">
        <v>328</v>
      </c>
      <c r="E17" s="60" t="s">
        <v>405</v>
      </c>
      <c r="F17" s="103" t="s">
        <v>307</v>
      </c>
      <c r="G17" s="103" t="s">
        <v>308</v>
      </c>
      <c r="H17" s="103" t="s">
        <v>284</v>
      </c>
      <c r="I17" s="103" t="s">
        <v>328</v>
      </c>
      <c r="J17" s="103" t="s">
        <v>405</v>
      </c>
      <c r="K17" s="25">
        <f>IF(A17=F17,0,"Fehler")</f>
        <v>0</v>
      </c>
      <c r="L17" s="25">
        <f>IF(B17=G17,0,"Fehler")</f>
        <v>0</v>
      </c>
      <c r="M17" s="25">
        <f>IF(D17=I17,0,"Fehler")</f>
        <v>0</v>
      </c>
      <c r="N17" s="25">
        <f>IF(E17=J17,0,"Fehler")</f>
        <v>0</v>
      </c>
      <c r="O17" s="60" t="s">
        <v>248</v>
      </c>
      <c r="P17" s="92"/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39">
        <f>SUM(Q17:AB17)</f>
        <v>0</v>
      </c>
      <c r="AD17" s="166"/>
      <c r="AE17" s="140">
        <f>AC17/AE$65*AE$66</f>
        <v>0</v>
      </c>
      <c r="AF17" s="54"/>
      <c r="AG17" s="6"/>
      <c r="AH17" s="171">
        <f>IF(AG17&gt;0,AG17,AC17+AE17+AF17)</f>
        <v>0</v>
      </c>
    </row>
    <row r="18" spans="1:34" s="1" customFormat="1" ht="12.75">
      <c r="A18" s="60" t="s">
        <v>307</v>
      </c>
      <c r="B18" s="60" t="s">
        <v>308</v>
      </c>
      <c r="C18" s="60"/>
      <c r="D18" s="60" t="s">
        <v>328</v>
      </c>
      <c r="E18" s="60" t="s">
        <v>229</v>
      </c>
      <c r="F18" s="103" t="s">
        <v>307</v>
      </c>
      <c r="G18" s="103" t="s">
        <v>308</v>
      </c>
      <c r="H18" s="103" t="s">
        <v>284</v>
      </c>
      <c r="I18" s="103" t="s">
        <v>328</v>
      </c>
      <c r="J18" s="103" t="s">
        <v>229</v>
      </c>
      <c r="K18" s="25">
        <f t="shared" si="0"/>
        <v>0</v>
      </c>
      <c r="L18" s="25">
        <f t="shared" si="1"/>
        <v>0</v>
      </c>
      <c r="M18" s="25">
        <f t="shared" si="2"/>
        <v>0</v>
      </c>
      <c r="N18" s="25">
        <f t="shared" si="6"/>
        <v>0</v>
      </c>
      <c r="O18" s="60" t="s">
        <v>181</v>
      </c>
      <c r="P18" s="9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39">
        <f t="shared" si="7"/>
        <v>0</v>
      </c>
      <c r="AD18" s="166"/>
      <c r="AE18" s="140">
        <f>AC18/AE$65*AE$66</f>
        <v>0</v>
      </c>
      <c r="AF18" s="54"/>
      <c r="AG18" s="6"/>
      <c r="AH18" s="171">
        <f t="shared" si="5"/>
        <v>0</v>
      </c>
    </row>
    <row r="19" spans="1:34" s="1" customFormat="1" ht="12.75">
      <c r="A19" s="60" t="s">
        <v>307</v>
      </c>
      <c r="B19" s="60" t="s">
        <v>308</v>
      </c>
      <c r="C19" s="60" t="s">
        <v>284</v>
      </c>
      <c r="D19" s="60" t="s">
        <v>569</v>
      </c>
      <c r="E19" s="60" t="s">
        <v>224</v>
      </c>
      <c r="F19" s="103" t="s">
        <v>307</v>
      </c>
      <c r="G19" s="103" t="s">
        <v>308</v>
      </c>
      <c r="H19" s="103" t="s">
        <v>284</v>
      </c>
      <c r="I19" s="103" t="s">
        <v>569</v>
      </c>
      <c r="J19" s="103" t="s">
        <v>224</v>
      </c>
      <c r="K19" s="25">
        <f aca="true" t="shared" si="8" ref="K19:L22">IF(A19=F19,0,"Fehler")</f>
        <v>0</v>
      </c>
      <c r="L19" s="25">
        <f t="shared" si="8"/>
        <v>0</v>
      </c>
      <c r="M19" s="25">
        <f>IF(D19=I19,0,"Fehler")</f>
        <v>0</v>
      </c>
      <c r="N19" s="25">
        <f t="shared" si="6"/>
        <v>0</v>
      </c>
      <c r="O19" s="60" t="s">
        <v>177</v>
      </c>
      <c r="P19" s="9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39">
        <f t="shared" si="7"/>
        <v>0</v>
      </c>
      <c r="AD19" s="166"/>
      <c r="AE19" s="140">
        <f>AC19/AE$65*AE$66</f>
        <v>0</v>
      </c>
      <c r="AF19" s="54"/>
      <c r="AG19" s="6"/>
      <c r="AH19" s="171">
        <f>IF(AG19&gt;0,AG19,AC19+AE19+AF19)</f>
        <v>0</v>
      </c>
    </row>
    <row r="20" spans="1:34" s="1" customFormat="1" ht="12.75">
      <c r="A20" s="60" t="s">
        <v>307</v>
      </c>
      <c r="B20" s="60" t="s">
        <v>308</v>
      </c>
      <c r="C20" s="60" t="s">
        <v>284</v>
      </c>
      <c r="D20" s="60" t="s">
        <v>569</v>
      </c>
      <c r="E20" s="60" t="s">
        <v>226</v>
      </c>
      <c r="F20" s="103" t="s">
        <v>307</v>
      </c>
      <c r="G20" s="103" t="s">
        <v>308</v>
      </c>
      <c r="H20" s="103" t="s">
        <v>284</v>
      </c>
      <c r="I20" s="103" t="s">
        <v>569</v>
      </c>
      <c r="J20" s="103" t="s">
        <v>226</v>
      </c>
      <c r="K20" s="25">
        <f t="shared" si="8"/>
        <v>0</v>
      </c>
      <c r="L20" s="25">
        <f t="shared" si="8"/>
        <v>0</v>
      </c>
      <c r="M20" s="25">
        <f>IF(D20=I20,0,"Fehler")</f>
        <v>0</v>
      </c>
      <c r="N20" s="25">
        <f t="shared" si="6"/>
        <v>0</v>
      </c>
      <c r="O20" s="60" t="s">
        <v>179</v>
      </c>
      <c r="P20" s="9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10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39">
        <f t="shared" si="7"/>
        <v>10</v>
      </c>
      <c r="AD20" s="166"/>
      <c r="AE20" s="140">
        <f>AC20/AE$65*AE$66</f>
        <v>3.3333333333333335</v>
      </c>
      <c r="AF20" s="54"/>
      <c r="AG20" s="6"/>
      <c r="AH20" s="171">
        <f>IF(AG20&gt;0,AG20,AC20+AE20+AF20)</f>
        <v>13.333333333333334</v>
      </c>
    </row>
    <row r="21" spans="1:34" s="1" customFormat="1" ht="12.75">
      <c r="A21" s="60" t="s">
        <v>307</v>
      </c>
      <c r="B21" s="60" t="s">
        <v>308</v>
      </c>
      <c r="C21" s="60" t="s">
        <v>284</v>
      </c>
      <c r="D21" s="60" t="s">
        <v>569</v>
      </c>
      <c r="E21" s="60" t="s">
        <v>228</v>
      </c>
      <c r="F21" s="103" t="s">
        <v>307</v>
      </c>
      <c r="G21" s="103" t="s">
        <v>308</v>
      </c>
      <c r="H21" s="103" t="s">
        <v>284</v>
      </c>
      <c r="I21" s="103" t="s">
        <v>569</v>
      </c>
      <c r="J21" s="103" t="s">
        <v>228</v>
      </c>
      <c r="K21" s="25">
        <f t="shared" si="8"/>
        <v>0</v>
      </c>
      <c r="L21" s="25">
        <f t="shared" si="8"/>
        <v>0</v>
      </c>
      <c r="M21" s="25">
        <f>IF(D21=I21,0,"Fehler")</f>
        <v>0</v>
      </c>
      <c r="N21" s="25">
        <f t="shared" si="6"/>
        <v>0</v>
      </c>
      <c r="O21" s="60" t="s">
        <v>248</v>
      </c>
      <c r="P21" s="92">
        <v>0</v>
      </c>
      <c r="Q21" s="142">
        <v>0</v>
      </c>
      <c r="R21" s="142">
        <v>0</v>
      </c>
      <c r="S21" s="142">
        <v>11.15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39">
        <f t="shared" si="7"/>
        <v>11.15</v>
      </c>
      <c r="AD21" s="166"/>
      <c r="AE21" s="140">
        <f>AC21/AE$65*AE$66</f>
        <v>3.716666666666667</v>
      </c>
      <c r="AF21" s="54"/>
      <c r="AG21" s="6"/>
      <c r="AH21" s="171">
        <f>IF(AG21&gt;0,AG21,AC21+AE21+AF21)</f>
        <v>14.866666666666667</v>
      </c>
    </row>
    <row r="22" spans="1:34" s="1" customFormat="1" ht="12.75">
      <c r="A22" s="60" t="s">
        <v>307</v>
      </c>
      <c r="B22" s="60" t="s">
        <v>308</v>
      </c>
      <c r="C22" s="60" t="s">
        <v>284</v>
      </c>
      <c r="D22" s="60" t="s">
        <v>569</v>
      </c>
      <c r="E22" s="60" t="s">
        <v>229</v>
      </c>
      <c r="F22" s="103" t="s">
        <v>307</v>
      </c>
      <c r="G22" s="103" t="s">
        <v>308</v>
      </c>
      <c r="H22" s="103" t="s">
        <v>284</v>
      </c>
      <c r="I22" s="103" t="s">
        <v>569</v>
      </c>
      <c r="J22" s="103" t="s">
        <v>229</v>
      </c>
      <c r="K22" s="25">
        <f t="shared" si="8"/>
        <v>0</v>
      </c>
      <c r="L22" s="25">
        <f t="shared" si="8"/>
        <v>0</v>
      </c>
      <c r="M22" s="25">
        <f>IF(D22=I22,0,"Fehler")</f>
        <v>0</v>
      </c>
      <c r="N22" s="25">
        <f t="shared" si="6"/>
        <v>0</v>
      </c>
      <c r="O22" s="60" t="s">
        <v>181</v>
      </c>
      <c r="P22" s="9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39">
        <f t="shared" si="7"/>
        <v>0</v>
      </c>
      <c r="AD22" s="166"/>
      <c r="AE22" s="140">
        <f>AC22/AE$65*AE$66</f>
        <v>0</v>
      </c>
      <c r="AF22" s="54"/>
      <c r="AG22" s="6"/>
      <c r="AH22" s="171">
        <f>IF(AG22&gt;0,AG22,AC22+AE22+AF22)</f>
        <v>0</v>
      </c>
    </row>
    <row r="23" spans="1:34" s="1" customFormat="1" ht="12.75">
      <c r="A23" s="60" t="s">
        <v>307</v>
      </c>
      <c r="B23" s="60" t="s">
        <v>308</v>
      </c>
      <c r="C23" s="60"/>
      <c r="D23" s="60" t="s">
        <v>329</v>
      </c>
      <c r="E23" s="60" t="s">
        <v>84</v>
      </c>
      <c r="F23" s="103" t="s">
        <v>307</v>
      </c>
      <c r="G23" s="103" t="s">
        <v>308</v>
      </c>
      <c r="H23" s="103" t="s">
        <v>284</v>
      </c>
      <c r="I23" s="103" t="s">
        <v>329</v>
      </c>
      <c r="J23" s="103" t="s">
        <v>84</v>
      </c>
      <c r="K23" s="25">
        <f t="shared" si="0"/>
        <v>0</v>
      </c>
      <c r="L23" s="25">
        <f t="shared" si="1"/>
        <v>0</v>
      </c>
      <c r="M23" s="25">
        <f t="shared" si="2"/>
        <v>0</v>
      </c>
      <c r="N23" s="25">
        <f t="shared" si="6"/>
        <v>0</v>
      </c>
      <c r="O23" s="60" t="s">
        <v>97</v>
      </c>
      <c r="P23" s="92">
        <v>342000</v>
      </c>
      <c r="Q23" s="142">
        <v>190286.75</v>
      </c>
      <c r="R23" s="142">
        <v>0</v>
      </c>
      <c r="S23" s="142">
        <v>9696</v>
      </c>
      <c r="T23" s="142">
        <v>5310</v>
      </c>
      <c r="U23" s="142">
        <v>7853.22</v>
      </c>
      <c r="V23" s="142">
        <v>37966.38</v>
      </c>
      <c r="W23" s="142">
        <v>40764.6</v>
      </c>
      <c r="X23" s="142">
        <v>8202.84</v>
      </c>
      <c r="Y23" s="142">
        <v>0</v>
      </c>
      <c r="Z23" s="142">
        <v>0</v>
      </c>
      <c r="AA23" s="142">
        <v>0</v>
      </c>
      <c r="AB23" s="142">
        <v>0</v>
      </c>
      <c r="AC23" s="39">
        <f t="shared" si="7"/>
        <v>300079.79000000004</v>
      </c>
      <c r="AD23" s="166"/>
      <c r="AE23" s="140">
        <f>AC23/AE$65*AE$66</f>
        <v>100026.59666666668</v>
      </c>
      <c r="AF23" s="54"/>
      <c r="AG23" s="6"/>
      <c r="AH23" s="171">
        <f t="shared" si="5"/>
        <v>400106.3866666667</v>
      </c>
    </row>
    <row r="24" spans="1:34" s="1" customFormat="1" ht="12.75">
      <c r="A24" s="60" t="s">
        <v>307</v>
      </c>
      <c r="B24" s="60" t="s">
        <v>308</v>
      </c>
      <c r="C24" s="60"/>
      <c r="D24" s="60" t="s">
        <v>329</v>
      </c>
      <c r="E24" s="60" t="s">
        <v>85</v>
      </c>
      <c r="F24" s="103" t="s">
        <v>307</v>
      </c>
      <c r="G24" s="103" t="s">
        <v>308</v>
      </c>
      <c r="H24" s="103" t="s">
        <v>284</v>
      </c>
      <c r="I24" s="103" t="s">
        <v>329</v>
      </c>
      <c r="J24" s="103" t="s">
        <v>85</v>
      </c>
      <c r="K24" s="25">
        <f t="shared" si="0"/>
        <v>0</v>
      </c>
      <c r="L24" s="25">
        <f t="shared" si="1"/>
        <v>0</v>
      </c>
      <c r="M24" s="25">
        <f t="shared" si="2"/>
        <v>0</v>
      </c>
      <c r="N24" s="25">
        <f t="shared" si="6"/>
        <v>0</v>
      </c>
      <c r="O24" s="60" t="s">
        <v>98</v>
      </c>
      <c r="P24" s="92">
        <v>0</v>
      </c>
      <c r="Q24" s="142">
        <v>0</v>
      </c>
      <c r="R24" s="142">
        <v>7868.5</v>
      </c>
      <c r="S24" s="142">
        <v>0</v>
      </c>
      <c r="T24" s="142">
        <v>0</v>
      </c>
      <c r="U24" s="142">
        <v>0</v>
      </c>
      <c r="V24" s="142">
        <v>5203.44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39">
        <f t="shared" si="7"/>
        <v>13071.939999999999</v>
      </c>
      <c r="AD24" s="166"/>
      <c r="AE24" s="140">
        <f>AC24/AE$65*AE$66</f>
        <v>4357.3133333333335</v>
      </c>
      <c r="AF24" s="54"/>
      <c r="AG24" s="6"/>
      <c r="AH24" s="171">
        <f t="shared" si="5"/>
        <v>17429.253333333334</v>
      </c>
    </row>
    <row r="25" spans="1:34" s="1" customFormat="1" ht="12.75">
      <c r="A25" s="60" t="s">
        <v>307</v>
      </c>
      <c r="B25" s="60" t="s">
        <v>308</v>
      </c>
      <c r="C25" s="60"/>
      <c r="D25" s="60" t="s">
        <v>329</v>
      </c>
      <c r="E25" s="60" t="s">
        <v>83</v>
      </c>
      <c r="F25" s="103" t="s">
        <v>307</v>
      </c>
      <c r="G25" s="103" t="s">
        <v>308</v>
      </c>
      <c r="H25" s="103" t="s">
        <v>284</v>
      </c>
      <c r="I25" s="103" t="s">
        <v>329</v>
      </c>
      <c r="J25" s="103" t="s">
        <v>83</v>
      </c>
      <c r="K25" s="25">
        <f t="shared" si="0"/>
        <v>0</v>
      </c>
      <c r="L25" s="25">
        <f t="shared" si="1"/>
        <v>0</v>
      </c>
      <c r="M25" s="25">
        <f t="shared" si="2"/>
        <v>0</v>
      </c>
      <c r="N25" s="25">
        <f t="shared" si="6"/>
        <v>0</v>
      </c>
      <c r="O25" s="60" t="s">
        <v>96</v>
      </c>
      <c r="P25" s="9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39">
        <f t="shared" si="7"/>
        <v>0</v>
      </c>
      <c r="AD25" s="166"/>
      <c r="AE25" s="140">
        <f>AC25/AE$65*AE$66</f>
        <v>0</v>
      </c>
      <c r="AF25" s="54"/>
      <c r="AG25" s="6"/>
      <c r="AH25" s="171">
        <f t="shared" si="5"/>
        <v>0</v>
      </c>
    </row>
    <row r="26" spans="1:34" s="1" customFormat="1" ht="12.75">
      <c r="A26" s="60" t="s">
        <v>307</v>
      </c>
      <c r="B26" s="60" t="s">
        <v>308</v>
      </c>
      <c r="C26" s="60"/>
      <c r="D26" s="60" t="s">
        <v>329</v>
      </c>
      <c r="E26" s="60" t="s">
        <v>86</v>
      </c>
      <c r="F26" s="103" t="s">
        <v>307</v>
      </c>
      <c r="G26" s="103" t="s">
        <v>308</v>
      </c>
      <c r="H26" s="103" t="s">
        <v>284</v>
      </c>
      <c r="I26" s="103" t="s">
        <v>329</v>
      </c>
      <c r="J26" s="103" t="s">
        <v>86</v>
      </c>
      <c r="K26" s="25">
        <f t="shared" si="0"/>
        <v>0</v>
      </c>
      <c r="L26" s="25">
        <f t="shared" si="1"/>
        <v>0</v>
      </c>
      <c r="M26" s="25">
        <f t="shared" si="2"/>
        <v>0</v>
      </c>
      <c r="N26" s="25">
        <f t="shared" si="6"/>
        <v>0</v>
      </c>
      <c r="O26" s="60" t="s">
        <v>99</v>
      </c>
      <c r="P26" s="9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39">
        <f t="shared" si="7"/>
        <v>0</v>
      </c>
      <c r="AD26" s="166"/>
      <c r="AE26" s="140">
        <f>AC26/AE$65*AE$66</f>
        <v>0</v>
      </c>
      <c r="AF26" s="54"/>
      <c r="AG26" s="6"/>
      <c r="AH26" s="171">
        <f t="shared" si="5"/>
        <v>0</v>
      </c>
    </row>
    <row r="27" spans="1:34" s="1" customFormat="1" ht="12.75">
      <c r="A27" s="60" t="s">
        <v>307</v>
      </c>
      <c r="B27" s="60" t="s">
        <v>308</v>
      </c>
      <c r="C27" s="60"/>
      <c r="D27" s="60" t="s">
        <v>329</v>
      </c>
      <c r="E27" s="60" t="s">
        <v>87</v>
      </c>
      <c r="F27" s="103" t="s">
        <v>307</v>
      </c>
      <c r="G27" s="103" t="s">
        <v>308</v>
      </c>
      <c r="H27" s="103" t="s">
        <v>284</v>
      </c>
      <c r="I27" s="103" t="s">
        <v>329</v>
      </c>
      <c r="J27" s="103" t="s">
        <v>87</v>
      </c>
      <c r="K27" s="25">
        <f t="shared" si="0"/>
        <v>0</v>
      </c>
      <c r="L27" s="25">
        <f t="shared" si="1"/>
        <v>0</v>
      </c>
      <c r="M27" s="25">
        <f t="shared" si="2"/>
        <v>0</v>
      </c>
      <c r="N27" s="25">
        <f t="shared" si="6"/>
        <v>0</v>
      </c>
      <c r="O27" s="60" t="s">
        <v>100</v>
      </c>
      <c r="P27" s="9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49824.76</v>
      </c>
      <c r="V27" s="142">
        <v>0</v>
      </c>
      <c r="W27" s="142">
        <v>0</v>
      </c>
      <c r="X27" s="142">
        <v>33337.14</v>
      </c>
      <c r="Y27" s="142">
        <v>0</v>
      </c>
      <c r="Z27" s="142">
        <v>0</v>
      </c>
      <c r="AA27" s="142">
        <v>0</v>
      </c>
      <c r="AB27" s="142">
        <v>0</v>
      </c>
      <c r="AC27" s="39">
        <f t="shared" si="7"/>
        <v>83161.9</v>
      </c>
      <c r="AD27" s="166"/>
      <c r="AE27" s="140">
        <f>AC27/AE$65*AE$66</f>
        <v>27720.63333333333</v>
      </c>
      <c r="AF27" s="54"/>
      <c r="AG27" s="6"/>
      <c r="AH27" s="171">
        <f t="shared" si="5"/>
        <v>110882.53333333333</v>
      </c>
    </row>
    <row r="28" spans="1:34" s="1" customFormat="1" ht="12.75">
      <c r="A28" s="60" t="s">
        <v>307</v>
      </c>
      <c r="B28" s="60" t="s">
        <v>308</v>
      </c>
      <c r="C28" s="60"/>
      <c r="D28" s="60" t="s">
        <v>329</v>
      </c>
      <c r="E28" s="60" t="s">
        <v>88</v>
      </c>
      <c r="F28" s="103" t="s">
        <v>307</v>
      </c>
      <c r="G28" s="103" t="s">
        <v>308</v>
      </c>
      <c r="H28" s="103" t="s">
        <v>284</v>
      </c>
      <c r="I28" s="103" t="s">
        <v>329</v>
      </c>
      <c r="J28" s="103" t="s">
        <v>88</v>
      </c>
      <c r="K28" s="25">
        <f t="shared" si="0"/>
        <v>0</v>
      </c>
      <c r="L28" s="25">
        <f t="shared" si="1"/>
        <v>0</v>
      </c>
      <c r="M28" s="25">
        <f t="shared" si="2"/>
        <v>0</v>
      </c>
      <c r="N28" s="25">
        <f t="shared" si="6"/>
        <v>0</v>
      </c>
      <c r="O28" s="60" t="s">
        <v>101</v>
      </c>
      <c r="P28" s="9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39">
        <f t="shared" si="7"/>
        <v>0</v>
      </c>
      <c r="AD28" s="166"/>
      <c r="AE28" s="140">
        <f>AC28/AE$65*AE$66</f>
        <v>0</v>
      </c>
      <c r="AF28" s="54"/>
      <c r="AG28" s="6"/>
      <c r="AH28" s="171">
        <f t="shared" si="5"/>
        <v>0</v>
      </c>
    </row>
    <row r="29" spans="1:34" s="1" customFormat="1" ht="12.75">
      <c r="A29" s="60" t="s">
        <v>307</v>
      </c>
      <c r="B29" s="60" t="s">
        <v>308</v>
      </c>
      <c r="C29" s="60"/>
      <c r="D29" s="60" t="s">
        <v>342</v>
      </c>
      <c r="E29" s="60" t="s">
        <v>84</v>
      </c>
      <c r="F29" s="103" t="s">
        <v>307</v>
      </c>
      <c r="G29" s="103" t="s">
        <v>308</v>
      </c>
      <c r="H29" s="103" t="s">
        <v>284</v>
      </c>
      <c r="I29" s="103" t="s">
        <v>342</v>
      </c>
      <c r="J29" s="103" t="s">
        <v>84</v>
      </c>
      <c r="K29" s="25">
        <f t="shared" si="0"/>
        <v>0</v>
      </c>
      <c r="L29" s="25">
        <f t="shared" si="1"/>
        <v>0</v>
      </c>
      <c r="M29" s="25">
        <f t="shared" si="2"/>
        <v>0</v>
      </c>
      <c r="N29" s="25">
        <f t="shared" si="6"/>
        <v>0</v>
      </c>
      <c r="O29" s="60" t="s">
        <v>97</v>
      </c>
      <c r="P29" s="92">
        <v>0</v>
      </c>
      <c r="Q29" s="142">
        <v>20429</v>
      </c>
      <c r="R29" s="142">
        <v>0</v>
      </c>
      <c r="S29" s="142">
        <v>0</v>
      </c>
      <c r="T29" s="142">
        <v>0</v>
      </c>
      <c r="U29" s="142">
        <v>3876.5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39">
        <f t="shared" si="7"/>
        <v>24305.5</v>
      </c>
      <c r="AD29" s="166"/>
      <c r="AE29" s="140">
        <f>AC29/AE$65*AE$66</f>
        <v>8101.833333333334</v>
      </c>
      <c r="AF29" s="54"/>
      <c r="AG29" s="6"/>
      <c r="AH29" s="171">
        <f t="shared" si="5"/>
        <v>32407.333333333336</v>
      </c>
    </row>
    <row r="30" spans="1:34" s="1" customFormat="1" ht="12.75">
      <c r="A30" s="60" t="s">
        <v>307</v>
      </c>
      <c r="B30" s="60" t="s">
        <v>308</v>
      </c>
      <c r="C30" s="60"/>
      <c r="D30" s="60" t="s">
        <v>342</v>
      </c>
      <c r="E30" s="60" t="s">
        <v>83</v>
      </c>
      <c r="F30" s="103" t="s">
        <v>307</v>
      </c>
      <c r="G30" s="103" t="s">
        <v>308</v>
      </c>
      <c r="H30" s="103" t="s">
        <v>284</v>
      </c>
      <c r="I30" s="103" t="s">
        <v>342</v>
      </c>
      <c r="J30" s="103" t="s">
        <v>83</v>
      </c>
      <c r="K30" s="25">
        <f t="shared" si="0"/>
        <v>0</v>
      </c>
      <c r="L30" s="25">
        <f t="shared" si="1"/>
        <v>0</v>
      </c>
      <c r="M30" s="25">
        <f t="shared" si="2"/>
        <v>0</v>
      </c>
      <c r="N30" s="25">
        <f t="shared" si="6"/>
        <v>0</v>
      </c>
      <c r="O30" s="60" t="s">
        <v>96</v>
      </c>
      <c r="P30" s="92">
        <v>0</v>
      </c>
      <c r="Q30" s="142">
        <v>653.56</v>
      </c>
      <c r="R30" s="142">
        <v>0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9477.6</v>
      </c>
      <c r="Y30" s="142">
        <v>0</v>
      </c>
      <c r="Z30" s="142">
        <v>0</v>
      </c>
      <c r="AA30" s="142">
        <v>0</v>
      </c>
      <c r="AB30" s="142">
        <v>0</v>
      </c>
      <c r="AC30" s="39">
        <f t="shared" si="7"/>
        <v>10131.16</v>
      </c>
      <c r="AD30" s="166"/>
      <c r="AE30" s="140">
        <f>AC30/AE$65*AE$66</f>
        <v>3377.0533333333333</v>
      </c>
      <c r="AF30" s="54"/>
      <c r="AG30" s="6"/>
      <c r="AH30" s="171">
        <f t="shared" si="5"/>
        <v>13508.213333333333</v>
      </c>
    </row>
    <row r="31" spans="1:34" s="1" customFormat="1" ht="12.75">
      <c r="A31" s="60" t="s">
        <v>307</v>
      </c>
      <c r="B31" s="60" t="s">
        <v>308</v>
      </c>
      <c r="C31" s="60"/>
      <c r="D31" s="60" t="s">
        <v>350</v>
      </c>
      <c r="E31" s="60" t="s">
        <v>224</v>
      </c>
      <c r="F31" s="103" t="s">
        <v>307</v>
      </c>
      <c r="G31" s="103" t="s">
        <v>308</v>
      </c>
      <c r="H31" s="103" t="s">
        <v>284</v>
      </c>
      <c r="I31" s="103" t="s">
        <v>350</v>
      </c>
      <c r="J31" s="103" t="s">
        <v>224</v>
      </c>
      <c r="K31" s="25">
        <f t="shared" si="0"/>
        <v>0</v>
      </c>
      <c r="L31" s="25">
        <f t="shared" si="1"/>
        <v>0</v>
      </c>
      <c r="M31" s="25">
        <f t="shared" si="2"/>
        <v>0</v>
      </c>
      <c r="N31" s="25">
        <f t="shared" si="6"/>
        <v>0</v>
      </c>
      <c r="O31" s="60" t="s">
        <v>177</v>
      </c>
      <c r="P31" s="92">
        <v>400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24.2</v>
      </c>
      <c r="Y31" s="142">
        <v>0</v>
      </c>
      <c r="Z31" s="142">
        <v>0</v>
      </c>
      <c r="AA31" s="142">
        <v>0</v>
      </c>
      <c r="AB31" s="142">
        <v>0</v>
      </c>
      <c r="AC31" s="39">
        <f t="shared" si="7"/>
        <v>24.2</v>
      </c>
      <c r="AD31" s="166"/>
      <c r="AE31" s="140">
        <f>AC31/AE$65*AE$66</f>
        <v>8.066666666666666</v>
      </c>
      <c r="AF31" s="54"/>
      <c r="AG31" s="6"/>
      <c r="AH31" s="171">
        <f t="shared" si="5"/>
        <v>32.266666666666666</v>
      </c>
    </row>
    <row r="32" spans="1:34" s="1" customFormat="1" ht="12.75">
      <c r="A32" s="60" t="s">
        <v>307</v>
      </c>
      <c r="B32" s="60" t="s">
        <v>308</v>
      </c>
      <c r="C32" s="60"/>
      <c r="D32" s="60" t="s">
        <v>350</v>
      </c>
      <c r="E32" s="60" t="s">
        <v>225</v>
      </c>
      <c r="F32" s="103" t="s">
        <v>307</v>
      </c>
      <c r="G32" s="103" t="s">
        <v>308</v>
      </c>
      <c r="H32" s="103" t="s">
        <v>284</v>
      </c>
      <c r="I32" s="103" t="s">
        <v>350</v>
      </c>
      <c r="J32" s="103" t="s">
        <v>225</v>
      </c>
      <c r="K32" s="25">
        <f t="shared" si="0"/>
        <v>0</v>
      </c>
      <c r="L32" s="25">
        <f t="shared" si="1"/>
        <v>0</v>
      </c>
      <c r="M32" s="25">
        <f t="shared" si="2"/>
        <v>0</v>
      </c>
      <c r="N32" s="25">
        <f t="shared" si="6"/>
        <v>0</v>
      </c>
      <c r="O32" s="60" t="s">
        <v>182</v>
      </c>
      <c r="P32" s="92">
        <v>1800</v>
      </c>
      <c r="Q32" s="142">
        <v>15</v>
      </c>
      <c r="R32" s="142">
        <v>1610</v>
      </c>
      <c r="S32" s="142">
        <v>0</v>
      </c>
      <c r="T32" s="142">
        <v>0</v>
      </c>
      <c r="U32" s="142">
        <v>0</v>
      </c>
      <c r="V32" s="142">
        <v>219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39">
        <f t="shared" si="7"/>
        <v>1844</v>
      </c>
      <c r="AD32" s="166"/>
      <c r="AE32" s="140">
        <f>AC32/AE$65*AE$66</f>
        <v>614.6666666666666</v>
      </c>
      <c r="AF32" s="54"/>
      <c r="AG32" s="6"/>
      <c r="AH32" s="171">
        <f t="shared" si="5"/>
        <v>2458.6666666666665</v>
      </c>
    </row>
    <row r="33" spans="1:34" s="1" customFormat="1" ht="12.75">
      <c r="A33" s="60" t="s">
        <v>307</v>
      </c>
      <c r="B33" s="60" t="s">
        <v>308</v>
      </c>
      <c r="C33" s="60"/>
      <c r="D33" s="60" t="s">
        <v>350</v>
      </c>
      <c r="E33" s="60" t="s">
        <v>226</v>
      </c>
      <c r="F33" s="103" t="s">
        <v>307</v>
      </c>
      <c r="G33" s="103" t="s">
        <v>308</v>
      </c>
      <c r="H33" s="103" t="s">
        <v>284</v>
      </c>
      <c r="I33" s="103" t="s">
        <v>350</v>
      </c>
      <c r="J33" s="103" t="s">
        <v>226</v>
      </c>
      <c r="K33" s="25">
        <f t="shared" si="0"/>
        <v>0</v>
      </c>
      <c r="L33" s="25">
        <f t="shared" si="1"/>
        <v>0</v>
      </c>
      <c r="M33" s="25">
        <f t="shared" si="2"/>
        <v>0</v>
      </c>
      <c r="N33" s="25">
        <f t="shared" si="6"/>
        <v>0</v>
      </c>
      <c r="O33" s="60" t="s">
        <v>179</v>
      </c>
      <c r="P33" s="92">
        <v>2000</v>
      </c>
      <c r="Q33" s="142">
        <v>69.97</v>
      </c>
      <c r="R33" s="142">
        <v>57</v>
      </c>
      <c r="S33" s="142">
        <v>0</v>
      </c>
      <c r="T33" s="142">
        <v>748.7</v>
      </c>
      <c r="U33" s="142">
        <v>133.66</v>
      </c>
      <c r="V33" s="142">
        <v>345.84</v>
      </c>
      <c r="W33" s="142">
        <v>173.08</v>
      </c>
      <c r="X33" s="142">
        <v>201.63</v>
      </c>
      <c r="Y33" s="142">
        <v>0</v>
      </c>
      <c r="Z33" s="142">
        <v>0</v>
      </c>
      <c r="AA33" s="142">
        <v>0</v>
      </c>
      <c r="AB33" s="142">
        <v>0</v>
      </c>
      <c r="AC33" s="39">
        <f t="shared" si="7"/>
        <v>1729.88</v>
      </c>
      <c r="AD33" s="166"/>
      <c r="AE33" s="140">
        <f>AC33/AE$65*AE$66</f>
        <v>576.6266666666668</v>
      </c>
      <c r="AF33" s="54"/>
      <c r="AG33" s="6"/>
      <c r="AH33" s="171">
        <f t="shared" si="5"/>
        <v>2306.506666666667</v>
      </c>
    </row>
    <row r="34" spans="1:34" s="1" customFormat="1" ht="12.75">
      <c r="A34" s="60" t="s">
        <v>307</v>
      </c>
      <c r="B34" s="60" t="s">
        <v>308</v>
      </c>
      <c r="C34" s="60"/>
      <c r="D34" s="60" t="s">
        <v>350</v>
      </c>
      <c r="E34" s="60" t="s">
        <v>227</v>
      </c>
      <c r="F34" s="103" t="s">
        <v>307</v>
      </c>
      <c r="G34" s="103" t="s">
        <v>308</v>
      </c>
      <c r="H34" s="103" t="s">
        <v>284</v>
      </c>
      <c r="I34" s="103" t="s">
        <v>350</v>
      </c>
      <c r="J34" s="103" t="s">
        <v>227</v>
      </c>
      <c r="K34" s="25">
        <f t="shared" si="0"/>
        <v>0</v>
      </c>
      <c r="L34" s="25">
        <f t="shared" si="1"/>
        <v>0</v>
      </c>
      <c r="M34" s="25">
        <f t="shared" si="2"/>
        <v>0</v>
      </c>
      <c r="N34" s="25">
        <f t="shared" si="6"/>
        <v>0</v>
      </c>
      <c r="O34" s="60" t="s">
        <v>180</v>
      </c>
      <c r="P34" s="92">
        <v>3300</v>
      </c>
      <c r="Q34" s="142">
        <v>0</v>
      </c>
      <c r="R34" s="142">
        <v>0</v>
      </c>
      <c r="S34" s="142">
        <v>15.92</v>
      </c>
      <c r="T34" s="142">
        <v>0</v>
      </c>
      <c r="U34" s="142">
        <v>0</v>
      </c>
      <c r="V34" s="142">
        <v>2754.25</v>
      </c>
      <c r="W34" s="142">
        <v>424.38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39">
        <f t="shared" si="7"/>
        <v>3194.55</v>
      </c>
      <c r="AD34" s="166"/>
      <c r="AE34" s="140">
        <f>AC34/AE$65*AE$66</f>
        <v>1064.8500000000001</v>
      </c>
      <c r="AF34" s="54"/>
      <c r="AG34" s="6"/>
      <c r="AH34" s="171">
        <f t="shared" si="5"/>
        <v>4259.400000000001</v>
      </c>
    </row>
    <row r="35" spans="1:34" s="1" customFormat="1" ht="12.75">
      <c r="A35" s="60" t="s">
        <v>307</v>
      </c>
      <c r="B35" s="60" t="s">
        <v>308</v>
      </c>
      <c r="C35" s="60"/>
      <c r="D35" s="60" t="s">
        <v>350</v>
      </c>
      <c r="E35" s="60" t="s">
        <v>228</v>
      </c>
      <c r="F35" s="103" t="s">
        <v>307</v>
      </c>
      <c r="G35" s="103" t="s">
        <v>308</v>
      </c>
      <c r="H35" s="103" t="s">
        <v>284</v>
      </c>
      <c r="I35" s="103" t="s">
        <v>350</v>
      </c>
      <c r="J35" s="103" t="s">
        <v>228</v>
      </c>
      <c r="K35" s="25">
        <f t="shared" si="0"/>
        <v>0</v>
      </c>
      <c r="L35" s="25">
        <f t="shared" si="1"/>
        <v>0</v>
      </c>
      <c r="M35" s="25">
        <f t="shared" si="2"/>
        <v>0</v>
      </c>
      <c r="N35" s="25">
        <f t="shared" si="6"/>
        <v>0</v>
      </c>
      <c r="O35" s="60" t="s">
        <v>248</v>
      </c>
      <c r="P35" s="92">
        <v>10000</v>
      </c>
      <c r="Q35" s="142">
        <v>730.08</v>
      </c>
      <c r="R35" s="142">
        <v>701.57</v>
      </c>
      <c r="S35" s="142">
        <v>539.23</v>
      </c>
      <c r="T35" s="142">
        <v>124.38</v>
      </c>
      <c r="U35" s="142">
        <v>1729.21</v>
      </c>
      <c r="V35" s="142">
        <v>537.95</v>
      </c>
      <c r="W35" s="142">
        <v>266.9</v>
      </c>
      <c r="X35" s="142">
        <v>338.52</v>
      </c>
      <c r="Y35" s="142">
        <v>395.94</v>
      </c>
      <c r="Z35" s="142">
        <v>0</v>
      </c>
      <c r="AA35" s="142">
        <v>0</v>
      </c>
      <c r="AB35" s="142">
        <v>0</v>
      </c>
      <c r="AC35" s="39">
        <f t="shared" si="7"/>
        <v>5363.78</v>
      </c>
      <c r="AD35" s="166"/>
      <c r="AE35" s="140">
        <f>AC35/AE$65*AE$66</f>
        <v>1787.9266666666665</v>
      </c>
      <c r="AF35" s="54"/>
      <c r="AG35" s="6">
        <v>13000</v>
      </c>
      <c r="AH35" s="171">
        <f t="shared" si="5"/>
        <v>13000</v>
      </c>
    </row>
    <row r="36" spans="1:34" s="1" customFormat="1" ht="12.75">
      <c r="A36" s="60" t="s">
        <v>307</v>
      </c>
      <c r="B36" s="60" t="s">
        <v>308</v>
      </c>
      <c r="C36" s="60"/>
      <c r="D36" s="60" t="s">
        <v>350</v>
      </c>
      <c r="E36" s="60" t="s">
        <v>82</v>
      </c>
      <c r="F36" s="103" t="s">
        <v>307</v>
      </c>
      <c r="G36" s="103" t="s">
        <v>308</v>
      </c>
      <c r="H36" s="103" t="s">
        <v>284</v>
      </c>
      <c r="I36" s="103" t="s">
        <v>350</v>
      </c>
      <c r="J36" s="103" t="s">
        <v>82</v>
      </c>
      <c r="K36" s="25">
        <f t="shared" si="0"/>
        <v>0</v>
      </c>
      <c r="L36" s="25">
        <f t="shared" si="1"/>
        <v>0</v>
      </c>
      <c r="M36" s="25">
        <f t="shared" si="2"/>
        <v>0</v>
      </c>
      <c r="N36" s="25">
        <f t="shared" si="6"/>
        <v>0</v>
      </c>
      <c r="O36" s="60" t="s">
        <v>95</v>
      </c>
      <c r="P36" s="92">
        <v>4000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39">
        <f t="shared" si="7"/>
        <v>0</v>
      </c>
      <c r="AD36" s="166"/>
      <c r="AE36" s="140">
        <f>AC36/AE$65*AE$66</f>
        <v>0</v>
      </c>
      <c r="AF36" s="54"/>
      <c r="AG36" s="6"/>
      <c r="AH36" s="171">
        <f t="shared" si="5"/>
        <v>0</v>
      </c>
    </row>
    <row r="37" spans="1:34" s="1" customFormat="1" ht="12.75">
      <c r="A37" s="60" t="s">
        <v>307</v>
      </c>
      <c r="B37" s="60" t="s">
        <v>308</v>
      </c>
      <c r="C37" s="60"/>
      <c r="D37" s="60" t="s">
        <v>350</v>
      </c>
      <c r="E37" s="60" t="s">
        <v>80</v>
      </c>
      <c r="F37" s="103" t="s">
        <v>307</v>
      </c>
      <c r="G37" s="103" t="s">
        <v>308</v>
      </c>
      <c r="H37" s="103" t="s">
        <v>284</v>
      </c>
      <c r="I37" s="103" t="s">
        <v>350</v>
      </c>
      <c r="J37" s="103" t="s">
        <v>80</v>
      </c>
      <c r="K37" s="25">
        <f t="shared" si="0"/>
        <v>0</v>
      </c>
      <c r="L37" s="25">
        <f t="shared" si="1"/>
        <v>0</v>
      </c>
      <c r="M37" s="25">
        <f t="shared" si="2"/>
        <v>0</v>
      </c>
      <c r="N37" s="25">
        <f t="shared" si="6"/>
        <v>0</v>
      </c>
      <c r="O37" s="60" t="s">
        <v>93</v>
      </c>
      <c r="P37" s="92">
        <v>6000</v>
      </c>
      <c r="Q37" s="142">
        <v>436.97</v>
      </c>
      <c r="R37" s="142">
        <v>0</v>
      </c>
      <c r="S37" s="142">
        <v>741.66</v>
      </c>
      <c r="T37" s="142">
        <v>102.82</v>
      </c>
      <c r="U37" s="142">
        <v>757.87</v>
      </c>
      <c r="V37" s="142">
        <v>564.38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39">
        <f t="shared" si="7"/>
        <v>2603.7000000000003</v>
      </c>
      <c r="AD37" s="166"/>
      <c r="AE37" s="140">
        <f>AC37/AE$65*AE$66</f>
        <v>867.9000000000001</v>
      </c>
      <c r="AF37" s="54"/>
      <c r="AG37" s="6"/>
      <c r="AH37" s="171">
        <f t="shared" si="5"/>
        <v>3471.6000000000004</v>
      </c>
    </row>
    <row r="38" spans="1:34" s="1" customFormat="1" ht="12.75">
      <c r="A38" s="60" t="s">
        <v>307</v>
      </c>
      <c r="B38" s="60" t="s">
        <v>308</v>
      </c>
      <c r="C38" s="60"/>
      <c r="D38" s="60" t="s">
        <v>350</v>
      </c>
      <c r="E38" s="60" t="s">
        <v>89</v>
      </c>
      <c r="F38" s="103" t="s">
        <v>307</v>
      </c>
      <c r="G38" s="103" t="s">
        <v>308</v>
      </c>
      <c r="H38" s="103" t="s">
        <v>284</v>
      </c>
      <c r="I38" s="103" t="s">
        <v>350</v>
      </c>
      <c r="J38" s="103" t="s">
        <v>89</v>
      </c>
      <c r="K38" s="25">
        <f t="shared" si="0"/>
        <v>0</v>
      </c>
      <c r="L38" s="25">
        <f t="shared" si="1"/>
        <v>0</v>
      </c>
      <c r="M38" s="25">
        <f t="shared" si="2"/>
        <v>0</v>
      </c>
      <c r="N38" s="25">
        <f t="shared" si="6"/>
        <v>0</v>
      </c>
      <c r="O38" s="60" t="s">
        <v>102</v>
      </c>
      <c r="P38" s="92">
        <v>12000</v>
      </c>
      <c r="Q38" s="142">
        <v>345</v>
      </c>
      <c r="R38" s="142">
        <v>2403</v>
      </c>
      <c r="S38" s="142">
        <v>0</v>
      </c>
      <c r="T38" s="142">
        <v>1980</v>
      </c>
      <c r="U38" s="142">
        <v>0</v>
      </c>
      <c r="V38" s="142">
        <v>1399</v>
      </c>
      <c r="W38" s="142">
        <v>160.65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39">
        <f t="shared" si="7"/>
        <v>6287.65</v>
      </c>
      <c r="AD38" s="166"/>
      <c r="AE38" s="140">
        <f>AC38/AE$65*AE$66</f>
        <v>2095.883333333333</v>
      </c>
      <c r="AF38" s="54"/>
      <c r="AG38" s="6"/>
      <c r="AH38" s="171">
        <f t="shared" si="5"/>
        <v>8383.533333333333</v>
      </c>
    </row>
    <row r="39" spans="1:34" s="1" customFormat="1" ht="12.75">
      <c r="A39" s="60" t="s">
        <v>307</v>
      </c>
      <c r="B39" s="60" t="s">
        <v>308</v>
      </c>
      <c r="C39" s="60"/>
      <c r="D39" s="60" t="s">
        <v>350</v>
      </c>
      <c r="E39" s="60" t="s">
        <v>229</v>
      </c>
      <c r="F39" s="103" t="s">
        <v>307</v>
      </c>
      <c r="G39" s="103" t="s">
        <v>308</v>
      </c>
      <c r="H39" s="103" t="s">
        <v>284</v>
      </c>
      <c r="I39" s="103" t="s">
        <v>350</v>
      </c>
      <c r="J39" s="103" t="s">
        <v>229</v>
      </c>
      <c r="K39" s="25">
        <f t="shared" si="0"/>
        <v>0</v>
      </c>
      <c r="L39" s="25">
        <f t="shared" si="1"/>
        <v>0</v>
      </c>
      <c r="M39" s="25">
        <f t="shared" si="2"/>
        <v>0</v>
      </c>
      <c r="N39" s="25">
        <f t="shared" si="6"/>
        <v>0</v>
      </c>
      <c r="O39" s="60" t="s">
        <v>181</v>
      </c>
      <c r="P39" s="92">
        <v>36900</v>
      </c>
      <c r="Q39" s="142">
        <v>12599.3</v>
      </c>
      <c r="R39" s="142">
        <v>1565.1</v>
      </c>
      <c r="S39" s="142">
        <v>1690</v>
      </c>
      <c r="T39" s="142">
        <v>1638.4</v>
      </c>
      <c r="U39" s="142">
        <v>1652.45</v>
      </c>
      <c r="V39" s="142">
        <v>1097.8</v>
      </c>
      <c r="W39" s="142">
        <v>873.8</v>
      </c>
      <c r="X39" s="142">
        <v>179.1</v>
      </c>
      <c r="Y39" s="142">
        <v>150</v>
      </c>
      <c r="Z39" s="142">
        <v>0</v>
      </c>
      <c r="AA39" s="142">
        <v>0</v>
      </c>
      <c r="AB39" s="142">
        <v>0</v>
      </c>
      <c r="AC39" s="39">
        <f t="shared" si="7"/>
        <v>21445.949999999997</v>
      </c>
      <c r="AD39" s="166"/>
      <c r="AE39" s="140"/>
      <c r="AF39" s="54">
        <v>20000</v>
      </c>
      <c r="AG39" s="6"/>
      <c r="AH39" s="171">
        <f t="shared" si="5"/>
        <v>41445.95</v>
      </c>
    </row>
    <row r="40" spans="1:34" s="1" customFormat="1" ht="12.75">
      <c r="A40" s="60" t="s">
        <v>307</v>
      </c>
      <c r="B40" s="60" t="s">
        <v>308</v>
      </c>
      <c r="C40" s="60"/>
      <c r="D40" s="60" t="s">
        <v>350</v>
      </c>
      <c r="E40" s="60" t="s">
        <v>90</v>
      </c>
      <c r="F40" s="103" t="s">
        <v>307</v>
      </c>
      <c r="G40" s="103" t="s">
        <v>308</v>
      </c>
      <c r="H40" s="103" t="s">
        <v>284</v>
      </c>
      <c r="I40" s="103" t="s">
        <v>350</v>
      </c>
      <c r="J40" s="103" t="s">
        <v>90</v>
      </c>
      <c r="K40" s="25">
        <f aca="true" t="shared" si="9" ref="K40:K62">IF(A40=F40,0,"Fehler")</f>
        <v>0</v>
      </c>
      <c r="L40" s="25">
        <f aca="true" t="shared" si="10" ref="L40:L62">IF(B40=G40,0,"Fehler")</f>
        <v>0</v>
      </c>
      <c r="M40" s="25">
        <f t="shared" si="2"/>
        <v>0</v>
      </c>
      <c r="N40" s="25">
        <f t="shared" si="6"/>
        <v>0</v>
      </c>
      <c r="O40" s="60" t="s">
        <v>103</v>
      </c>
      <c r="P40" s="92">
        <v>5500</v>
      </c>
      <c r="Q40" s="142">
        <v>4801.32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39">
        <f t="shared" si="7"/>
        <v>4801.32</v>
      </c>
      <c r="AD40" s="166"/>
      <c r="AE40" s="140"/>
      <c r="AF40" s="54">
        <v>5500</v>
      </c>
      <c r="AG40" s="6"/>
      <c r="AH40" s="171">
        <f t="shared" si="5"/>
        <v>10301.32</v>
      </c>
    </row>
    <row r="41" spans="1:34" s="1" customFormat="1" ht="12.75">
      <c r="A41" s="60" t="s">
        <v>307</v>
      </c>
      <c r="B41" s="60" t="s">
        <v>308</v>
      </c>
      <c r="C41" s="60" t="s">
        <v>284</v>
      </c>
      <c r="D41" s="60" t="s">
        <v>355</v>
      </c>
      <c r="E41" s="60" t="s">
        <v>224</v>
      </c>
      <c r="F41" s="103" t="s">
        <v>307</v>
      </c>
      <c r="G41" s="103" t="s">
        <v>308</v>
      </c>
      <c r="H41" s="103" t="s">
        <v>284</v>
      </c>
      <c r="I41" s="103" t="s">
        <v>355</v>
      </c>
      <c r="J41" s="103" t="s">
        <v>224</v>
      </c>
      <c r="K41" s="25">
        <f t="shared" si="9"/>
        <v>0</v>
      </c>
      <c r="L41" s="25">
        <f t="shared" si="10"/>
        <v>0</v>
      </c>
      <c r="M41" s="25">
        <f>IF(D41=I41,0,"Fehler")</f>
        <v>0</v>
      </c>
      <c r="N41" s="25">
        <f t="shared" si="6"/>
        <v>0</v>
      </c>
      <c r="O41" s="60" t="s">
        <v>177</v>
      </c>
      <c r="P41" s="9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2">
        <v>0</v>
      </c>
      <c r="AA41" s="142">
        <v>0</v>
      </c>
      <c r="AB41" s="142">
        <v>0</v>
      </c>
      <c r="AC41" s="39">
        <f t="shared" si="7"/>
        <v>0</v>
      </c>
      <c r="AD41" s="166"/>
      <c r="AE41" s="140">
        <f>AC41/AE$65*AE$66</f>
        <v>0</v>
      </c>
      <c r="AF41" s="54"/>
      <c r="AG41" s="6"/>
      <c r="AH41" s="171">
        <f t="shared" si="5"/>
        <v>0</v>
      </c>
    </row>
    <row r="42" spans="1:34" s="1" customFormat="1" ht="12.75">
      <c r="A42" s="60" t="s">
        <v>307</v>
      </c>
      <c r="B42" s="60" t="s">
        <v>308</v>
      </c>
      <c r="C42" s="60"/>
      <c r="D42" s="60" t="s">
        <v>355</v>
      </c>
      <c r="E42" s="60" t="s">
        <v>91</v>
      </c>
      <c r="F42" s="103" t="s">
        <v>307</v>
      </c>
      <c r="G42" s="103" t="s">
        <v>308</v>
      </c>
      <c r="H42" s="103" t="s">
        <v>284</v>
      </c>
      <c r="I42" s="103" t="s">
        <v>355</v>
      </c>
      <c r="J42" s="103" t="s">
        <v>91</v>
      </c>
      <c r="K42" s="25">
        <f t="shared" si="9"/>
        <v>0</v>
      </c>
      <c r="L42" s="25">
        <f t="shared" si="10"/>
        <v>0</v>
      </c>
      <c r="M42" s="25">
        <f aca="true" t="shared" si="11" ref="M42:M62">IF(D42=I42,0,"Fehler")</f>
        <v>0</v>
      </c>
      <c r="N42" s="25">
        <f t="shared" si="6"/>
        <v>0</v>
      </c>
      <c r="O42" s="60" t="s">
        <v>104</v>
      </c>
      <c r="P42" s="92">
        <v>300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39">
        <f t="shared" si="7"/>
        <v>0</v>
      </c>
      <c r="AD42" s="166"/>
      <c r="AE42" s="140">
        <f>AC42/AE$65*AE$66</f>
        <v>0</v>
      </c>
      <c r="AF42" s="54"/>
      <c r="AG42" s="6"/>
      <c r="AH42" s="171">
        <f t="shared" si="5"/>
        <v>0</v>
      </c>
    </row>
    <row r="43" spans="1:34" s="1" customFormat="1" ht="12.75">
      <c r="A43" s="60" t="s">
        <v>307</v>
      </c>
      <c r="B43" s="60" t="s">
        <v>308</v>
      </c>
      <c r="C43" s="60" t="s">
        <v>284</v>
      </c>
      <c r="D43" s="60" t="s">
        <v>355</v>
      </c>
      <c r="E43" s="60" t="s">
        <v>406</v>
      </c>
      <c r="F43" s="103" t="s">
        <v>307</v>
      </c>
      <c r="G43" s="103" t="s">
        <v>308</v>
      </c>
      <c r="H43" s="103" t="s">
        <v>284</v>
      </c>
      <c r="I43" s="103" t="s">
        <v>355</v>
      </c>
      <c r="J43" s="103" t="s">
        <v>406</v>
      </c>
      <c r="K43" s="25">
        <f>IF(A43=F43,0,"Fehler")</f>
        <v>0</v>
      </c>
      <c r="L43" s="25">
        <f>IF(B43=G43,0,"Fehler")</f>
        <v>0</v>
      </c>
      <c r="M43" s="25">
        <f>IF(D43=I43,0,"Fehler")</f>
        <v>0</v>
      </c>
      <c r="N43" s="25">
        <f>IF(E43=J43,0,"Fehler")</f>
        <v>0</v>
      </c>
      <c r="O43" s="60" t="s">
        <v>407</v>
      </c>
      <c r="P43" s="92"/>
      <c r="Q43" s="142">
        <v>0</v>
      </c>
      <c r="R43" s="142">
        <v>0</v>
      </c>
      <c r="S43" s="142">
        <v>0</v>
      </c>
      <c r="T43" s="142">
        <v>0</v>
      </c>
      <c r="U43" s="142">
        <v>0</v>
      </c>
      <c r="V43" s="142">
        <v>0</v>
      </c>
      <c r="W43" s="142">
        <v>0</v>
      </c>
      <c r="X43" s="142">
        <v>0</v>
      </c>
      <c r="Y43" s="142">
        <v>282.6</v>
      </c>
      <c r="Z43" s="142">
        <v>0</v>
      </c>
      <c r="AA43" s="142">
        <v>0</v>
      </c>
      <c r="AB43" s="142">
        <v>0</v>
      </c>
      <c r="AC43" s="39">
        <f>SUM(Q43:AB43)</f>
        <v>282.6</v>
      </c>
      <c r="AD43" s="166"/>
      <c r="AE43" s="140">
        <f>AC43/AE$65*AE$66</f>
        <v>94.2</v>
      </c>
      <c r="AF43" s="54"/>
      <c r="AG43" s="6"/>
      <c r="AH43" s="171">
        <f>IF(AG43&gt;0,AG43,AC43+AE43+AF43)</f>
        <v>376.8</v>
      </c>
    </row>
    <row r="44" spans="1:34" s="1" customFormat="1" ht="12.75">
      <c r="A44" s="60" t="s">
        <v>307</v>
      </c>
      <c r="B44" s="60" t="s">
        <v>308</v>
      </c>
      <c r="C44" s="60"/>
      <c r="D44" s="60" t="s">
        <v>357</v>
      </c>
      <c r="E44" s="60" t="s">
        <v>224</v>
      </c>
      <c r="F44" s="103" t="s">
        <v>307</v>
      </c>
      <c r="G44" s="103" t="s">
        <v>308</v>
      </c>
      <c r="H44" s="103" t="s">
        <v>284</v>
      </c>
      <c r="I44" s="103" t="s">
        <v>357</v>
      </c>
      <c r="J44" s="103" t="s">
        <v>224</v>
      </c>
      <c r="K44" s="25">
        <f t="shared" si="9"/>
        <v>0</v>
      </c>
      <c r="L44" s="25">
        <f t="shared" si="10"/>
        <v>0</v>
      </c>
      <c r="M44" s="25">
        <f t="shared" si="11"/>
        <v>0</v>
      </c>
      <c r="N44" s="25">
        <f t="shared" si="6"/>
        <v>0</v>
      </c>
      <c r="O44" s="60" t="s">
        <v>177</v>
      </c>
      <c r="P44" s="92">
        <v>100</v>
      </c>
      <c r="Q44" s="142">
        <v>0</v>
      </c>
      <c r="R44" s="142">
        <v>0</v>
      </c>
      <c r="S44" s="142">
        <v>0</v>
      </c>
      <c r="T44" s="142">
        <v>0</v>
      </c>
      <c r="U44" s="142">
        <v>0</v>
      </c>
      <c r="V44" s="142">
        <v>0</v>
      </c>
      <c r="W44" s="142">
        <v>0</v>
      </c>
      <c r="X44" s="142">
        <v>0</v>
      </c>
      <c r="Y44" s="142">
        <v>0</v>
      </c>
      <c r="Z44" s="142">
        <v>0</v>
      </c>
      <c r="AA44" s="142">
        <v>0</v>
      </c>
      <c r="AB44" s="142">
        <v>0</v>
      </c>
      <c r="AC44" s="39">
        <f t="shared" si="7"/>
        <v>0</v>
      </c>
      <c r="AD44" s="166"/>
      <c r="AE44" s="140">
        <f>AC44/AE$65*AE$66</f>
        <v>0</v>
      </c>
      <c r="AF44" s="54"/>
      <c r="AG44" s="6"/>
      <c r="AH44" s="171">
        <f t="shared" si="5"/>
        <v>0</v>
      </c>
    </row>
    <row r="45" spans="1:34" s="1" customFormat="1" ht="12.75">
      <c r="A45" s="60" t="s">
        <v>307</v>
      </c>
      <c r="B45" s="60" t="s">
        <v>308</v>
      </c>
      <c r="C45" s="60"/>
      <c r="D45" s="60" t="s">
        <v>357</v>
      </c>
      <c r="E45" s="60" t="s">
        <v>226</v>
      </c>
      <c r="F45" s="103" t="s">
        <v>307</v>
      </c>
      <c r="G45" s="103" t="s">
        <v>308</v>
      </c>
      <c r="H45" s="103" t="s">
        <v>284</v>
      </c>
      <c r="I45" s="103" t="s">
        <v>357</v>
      </c>
      <c r="J45" s="103" t="s">
        <v>226</v>
      </c>
      <c r="K45" s="25">
        <f t="shared" si="9"/>
        <v>0</v>
      </c>
      <c r="L45" s="25">
        <f t="shared" si="10"/>
        <v>0</v>
      </c>
      <c r="M45" s="25">
        <f t="shared" si="11"/>
        <v>0</v>
      </c>
      <c r="N45" s="25">
        <f t="shared" si="6"/>
        <v>0</v>
      </c>
      <c r="O45" s="60" t="s">
        <v>179</v>
      </c>
      <c r="P45" s="92">
        <v>800</v>
      </c>
      <c r="Q45" s="142">
        <v>238.77</v>
      </c>
      <c r="R45" s="142">
        <v>83.98</v>
      </c>
      <c r="S45" s="142">
        <v>0</v>
      </c>
      <c r="T45" s="142">
        <v>159.77</v>
      </c>
      <c r="U45" s="142">
        <v>0</v>
      </c>
      <c r="V45" s="142">
        <v>193</v>
      </c>
      <c r="W45" s="142">
        <v>127.8</v>
      </c>
      <c r="X45" s="142">
        <v>19.5</v>
      </c>
      <c r="Y45" s="142">
        <v>0</v>
      </c>
      <c r="Z45" s="142">
        <v>0</v>
      </c>
      <c r="AA45" s="142">
        <v>0</v>
      </c>
      <c r="AB45" s="142">
        <v>0</v>
      </c>
      <c r="AC45" s="39">
        <f t="shared" si="7"/>
        <v>822.8199999999999</v>
      </c>
      <c r="AD45" s="166"/>
      <c r="AE45" s="140">
        <f>AC45/AE$65*AE$66</f>
        <v>274.2733333333333</v>
      </c>
      <c r="AF45" s="54"/>
      <c r="AG45" s="6"/>
      <c r="AH45" s="171">
        <f t="shared" si="5"/>
        <v>1097.0933333333332</v>
      </c>
    </row>
    <row r="46" spans="1:34" s="1" customFormat="1" ht="12.75">
      <c r="A46" s="60" t="s">
        <v>307</v>
      </c>
      <c r="B46" s="60" t="s">
        <v>308</v>
      </c>
      <c r="C46" s="60"/>
      <c r="D46" s="60" t="s">
        <v>357</v>
      </c>
      <c r="E46" s="60" t="s">
        <v>227</v>
      </c>
      <c r="F46" s="103" t="s">
        <v>307</v>
      </c>
      <c r="G46" s="103" t="s">
        <v>308</v>
      </c>
      <c r="H46" s="103" t="s">
        <v>284</v>
      </c>
      <c r="I46" s="103" t="s">
        <v>357</v>
      </c>
      <c r="J46" s="103" t="s">
        <v>227</v>
      </c>
      <c r="K46" s="25">
        <f t="shared" si="9"/>
        <v>0</v>
      </c>
      <c r="L46" s="25">
        <f t="shared" si="10"/>
        <v>0</v>
      </c>
      <c r="M46" s="25">
        <f t="shared" si="11"/>
        <v>0</v>
      </c>
      <c r="N46" s="25">
        <f aca="true" t="shared" si="12" ref="N46:N62">IF(E46=J46,0,"Fehler")</f>
        <v>0</v>
      </c>
      <c r="O46" s="60" t="s">
        <v>180</v>
      </c>
      <c r="P46" s="92">
        <v>4500</v>
      </c>
      <c r="Q46" s="142">
        <v>0</v>
      </c>
      <c r="R46" s="142">
        <v>0</v>
      </c>
      <c r="S46" s="142">
        <v>231.1</v>
      </c>
      <c r="T46" s="142">
        <v>0</v>
      </c>
      <c r="U46" s="142">
        <v>0</v>
      </c>
      <c r="V46" s="142">
        <v>1316.98</v>
      </c>
      <c r="W46" s="142">
        <v>298.47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39">
        <f aca="true" t="shared" si="13" ref="AC46:AC62">SUM(Q46:AB46)</f>
        <v>1846.55</v>
      </c>
      <c r="AD46" s="166"/>
      <c r="AE46" s="140">
        <f>AC46/AE$65*AE$66</f>
        <v>615.5166666666667</v>
      </c>
      <c r="AF46" s="54"/>
      <c r="AG46" s="6"/>
      <c r="AH46" s="171">
        <f t="shared" si="5"/>
        <v>2462.0666666666666</v>
      </c>
    </row>
    <row r="47" spans="1:34" s="1" customFormat="1" ht="12.75">
      <c r="A47" s="60" t="s">
        <v>307</v>
      </c>
      <c r="B47" s="60" t="s">
        <v>308</v>
      </c>
      <c r="C47" s="60"/>
      <c r="D47" s="60" t="s">
        <v>357</v>
      </c>
      <c r="E47" s="60" t="s">
        <v>228</v>
      </c>
      <c r="F47" s="103" t="s">
        <v>307</v>
      </c>
      <c r="G47" s="103" t="s">
        <v>308</v>
      </c>
      <c r="H47" s="103" t="s">
        <v>284</v>
      </c>
      <c r="I47" s="103" t="s">
        <v>357</v>
      </c>
      <c r="J47" s="103" t="s">
        <v>228</v>
      </c>
      <c r="K47" s="25">
        <f t="shared" si="9"/>
        <v>0</v>
      </c>
      <c r="L47" s="25">
        <f t="shared" si="10"/>
        <v>0</v>
      </c>
      <c r="M47" s="25">
        <f t="shared" si="11"/>
        <v>0</v>
      </c>
      <c r="N47" s="25">
        <f t="shared" si="12"/>
        <v>0</v>
      </c>
      <c r="O47" s="60" t="s">
        <v>248</v>
      </c>
      <c r="P47" s="92">
        <v>1500</v>
      </c>
      <c r="Q47" s="142">
        <v>100.42</v>
      </c>
      <c r="R47" s="142">
        <v>0</v>
      </c>
      <c r="S47" s="142">
        <v>0</v>
      </c>
      <c r="T47" s="142">
        <v>15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39">
        <f t="shared" si="13"/>
        <v>115.42</v>
      </c>
      <c r="AD47" s="166"/>
      <c r="AE47" s="140">
        <f>AC47/AE$65*AE$66</f>
        <v>38.473333333333336</v>
      </c>
      <c r="AF47" s="54"/>
      <c r="AG47" s="6"/>
      <c r="AH47" s="171">
        <f t="shared" si="5"/>
        <v>153.89333333333335</v>
      </c>
    </row>
    <row r="48" spans="1:34" s="1" customFormat="1" ht="12.75">
      <c r="A48" s="60" t="s">
        <v>307</v>
      </c>
      <c r="B48" s="60" t="s">
        <v>308</v>
      </c>
      <c r="C48" s="60"/>
      <c r="D48" s="60" t="s">
        <v>357</v>
      </c>
      <c r="E48" s="60" t="s">
        <v>82</v>
      </c>
      <c r="F48" s="103" t="s">
        <v>307</v>
      </c>
      <c r="G48" s="103" t="s">
        <v>308</v>
      </c>
      <c r="H48" s="103" t="s">
        <v>284</v>
      </c>
      <c r="I48" s="103" t="s">
        <v>357</v>
      </c>
      <c r="J48" s="103" t="s">
        <v>82</v>
      </c>
      <c r="K48" s="25">
        <f t="shared" si="9"/>
        <v>0</v>
      </c>
      <c r="L48" s="25">
        <f t="shared" si="10"/>
        <v>0</v>
      </c>
      <c r="M48" s="25">
        <f t="shared" si="11"/>
        <v>0</v>
      </c>
      <c r="N48" s="25">
        <f t="shared" si="12"/>
        <v>0</v>
      </c>
      <c r="O48" s="60" t="s">
        <v>95</v>
      </c>
      <c r="P48" s="92">
        <v>0</v>
      </c>
      <c r="Q48" s="142">
        <v>0</v>
      </c>
      <c r="R48" s="142">
        <v>0</v>
      </c>
      <c r="S48" s="142">
        <v>0</v>
      </c>
      <c r="T48" s="142">
        <v>0</v>
      </c>
      <c r="U48" s="142">
        <v>0</v>
      </c>
      <c r="V48" s="142">
        <v>0</v>
      </c>
      <c r="W48" s="142">
        <v>0</v>
      </c>
      <c r="X48" s="142">
        <v>0</v>
      </c>
      <c r="Y48" s="142">
        <v>0</v>
      </c>
      <c r="Z48" s="142">
        <v>0</v>
      </c>
      <c r="AA48" s="142">
        <v>0</v>
      </c>
      <c r="AB48" s="142">
        <v>0</v>
      </c>
      <c r="AC48" s="39">
        <f t="shared" si="13"/>
        <v>0</v>
      </c>
      <c r="AD48" s="166"/>
      <c r="AE48" s="140">
        <f>AC48/AE$65*AE$66</f>
        <v>0</v>
      </c>
      <c r="AF48" s="54"/>
      <c r="AG48" s="6"/>
      <c r="AH48" s="171">
        <f t="shared" si="5"/>
        <v>0</v>
      </c>
    </row>
    <row r="49" spans="1:34" s="1" customFormat="1" ht="12.75">
      <c r="A49" s="60" t="s">
        <v>307</v>
      </c>
      <c r="B49" s="60" t="s">
        <v>308</v>
      </c>
      <c r="C49" s="60"/>
      <c r="D49" s="60" t="s">
        <v>357</v>
      </c>
      <c r="E49" s="60" t="s">
        <v>89</v>
      </c>
      <c r="F49" s="103" t="s">
        <v>307</v>
      </c>
      <c r="G49" s="103" t="s">
        <v>308</v>
      </c>
      <c r="H49" s="103" t="s">
        <v>284</v>
      </c>
      <c r="I49" s="103" t="s">
        <v>357</v>
      </c>
      <c r="J49" s="103" t="s">
        <v>89</v>
      </c>
      <c r="K49" s="25">
        <f t="shared" si="9"/>
        <v>0</v>
      </c>
      <c r="L49" s="25">
        <f t="shared" si="10"/>
        <v>0</v>
      </c>
      <c r="M49" s="25">
        <f t="shared" si="11"/>
        <v>0</v>
      </c>
      <c r="N49" s="25">
        <f t="shared" si="12"/>
        <v>0</v>
      </c>
      <c r="O49" s="60" t="s">
        <v>102</v>
      </c>
      <c r="P49" s="92">
        <v>3600</v>
      </c>
      <c r="Q49" s="142">
        <v>800</v>
      </c>
      <c r="R49" s="142">
        <v>0</v>
      </c>
      <c r="S49" s="142">
        <v>0</v>
      </c>
      <c r="T49" s="142">
        <v>0</v>
      </c>
      <c r="U49" s="142">
        <v>0</v>
      </c>
      <c r="V49" s="142">
        <v>400</v>
      </c>
      <c r="W49" s="142">
        <v>0</v>
      </c>
      <c r="X49" s="142">
        <v>0</v>
      </c>
      <c r="Y49" s="142">
        <v>0</v>
      </c>
      <c r="Z49" s="142">
        <v>0</v>
      </c>
      <c r="AA49" s="142">
        <v>0</v>
      </c>
      <c r="AB49" s="142">
        <v>0</v>
      </c>
      <c r="AC49" s="39">
        <f t="shared" si="13"/>
        <v>1200</v>
      </c>
      <c r="AD49" s="166"/>
      <c r="AE49" s="140">
        <f>AC49/AE$65*AE$66</f>
        <v>400</v>
      </c>
      <c r="AF49" s="54"/>
      <c r="AG49" s="6"/>
      <c r="AH49" s="171">
        <f t="shared" si="5"/>
        <v>1600</v>
      </c>
    </row>
    <row r="50" spans="1:34" s="1" customFormat="1" ht="12.75">
      <c r="A50" s="60" t="s">
        <v>307</v>
      </c>
      <c r="B50" s="60" t="s">
        <v>308</v>
      </c>
      <c r="C50" s="60"/>
      <c r="D50" s="60" t="s">
        <v>357</v>
      </c>
      <c r="E50" s="60" t="s">
        <v>229</v>
      </c>
      <c r="F50" s="103" t="s">
        <v>307</v>
      </c>
      <c r="G50" s="103" t="s">
        <v>308</v>
      </c>
      <c r="H50" s="103" t="s">
        <v>284</v>
      </c>
      <c r="I50" s="103" t="s">
        <v>357</v>
      </c>
      <c r="J50" s="103" t="s">
        <v>229</v>
      </c>
      <c r="K50" s="25">
        <f t="shared" si="9"/>
        <v>0</v>
      </c>
      <c r="L50" s="25">
        <f t="shared" si="10"/>
        <v>0</v>
      </c>
      <c r="M50" s="25">
        <f t="shared" si="11"/>
        <v>0</v>
      </c>
      <c r="N50" s="25">
        <f t="shared" si="12"/>
        <v>0</v>
      </c>
      <c r="O50" s="60" t="s">
        <v>181</v>
      </c>
      <c r="P50" s="92">
        <v>2200</v>
      </c>
      <c r="Q50" s="142">
        <v>108.9</v>
      </c>
      <c r="R50" s="142">
        <v>109.2</v>
      </c>
      <c r="S50" s="142">
        <v>100</v>
      </c>
      <c r="T50" s="142">
        <v>0</v>
      </c>
      <c r="U50" s="142">
        <v>0</v>
      </c>
      <c r="V50" s="142">
        <v>81.1</v>
      </c>
      <c r="W50" s="142">
        <v>0</v>
      </c>
      <c r="X50" s="142">
        <v>0</v>
      </c>
      <c r="Y50" s="142">
        <v>0</v>
      </c>
      <c r="Z50" s="142">
        <v>0</v>
      </c>
      <c r="AA50" s="142">
        <v>0</v>
      </c>
      <c r="AB50" s="142">
        <v>0</v>
      </c>
      <c r="AC50" s="39">
        <f t="shared" si="13"/>
        <v>399.20000000000005</v>
      </c>
      <c r="AD50" s="166"/>
      <c r="AE50" s="140">
        <f>AC50/AE$65*AE$66</f>
        <v>133.0666666666667</v>
      </c>
      <c r="AF50" s="54"/>
      <c r="AG50" s="6"/>
      <c r="AH50" s="171">
        <f t="shared" si="5"/>
        <v>532.2666666666668</v>
      </c>
    </row>
    <row r="51" spans="1:34" s="1" customFormat="1" ht="12.75">
      <c r="A51" s="60" t="s">
        <v>307</v>
      </c>
      <c r="B51" s="60" t="s">
        <v>308</v>
      </c>
      <c r="C51" s="60" t="s">
        <v>284</v>
      </c>
      <c r="D51" s="60" t="s">
        <v>358</v>
      </c>
      <c r="E51" s="60" t="s">
        <v>224</v>
      </c>
      <c r="F51" s="103" t="s">
        <v>307</v>
      </c>
      <c r="G51" s="103" t="s">
        <v>308</v>
      </c>
      <c r="H51" s="103" t="s">
        <v>284</v>
      </c>
      <c r="I51" s="103" t="s">
        <v>358</v>
      </c>
      <c r="J51" s="103" t="s">
        <v>224</v>
      </c>
      <c r="K51" s="25">
        <f>IF(A51=F51,0,"Fehler")</f>
        <v>0</v>
      </c>
      <c r="L51" s="25">
        <f>IF(B51=G51,0,"Fehler")</f>
        <v>0</v>
      </c>
      <c r="M51" s="25">
        <f t="shared" si="11"/>
        <v>0</v>
      </c>
      <c r="N51" s="25">
        <f t="shared" si="12"/>
        <v>0</v>
      </c>
      <c r="O51" s="60" t="s">
        <v>177</v>
      </c>
      <c r="P51" s="9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39">
        <f t="shared" si="13"/>
        <v>0</v>
      </c>
      <c r="AD51" s="166"/>
      <c r="AE51" s="140">
        <f>AC51/AE$65*AE$66</f>
        <v>0</v>
      </c>
      <c r="AF51" s="54"/>
      <c r="AG51" s="6"/>
      <c r="AH51" s="171">
        <f>IF(AG51&gt;0,AG51,AC51+AE51+AF51)</f>
        <v>0</v>
      </c>
    </row>
    <row r="52" spans="1:34" s="1" customFormat="1" ht="12.75">
      <c r="A52" s="60" t="s">
        <v>307</v>
      </c>
      <c r="B52" s="60" t="s">
        <v>308</v>
      </c>
      <c r="C52" s="60"/>
      <c r="D52" s="60" t="s">
        <v>358</v>
      </c>
      <c r="E52" s="60" t="s">
        <v>226</v>
      </c>
      <c r="F52" s="103" t="s">
        <v>307</v>
      </c>
      <c r="G52" s="103" t="s">
        <v>308</v>
      </c>
      <c r="H52" s="103" t="s">
        <v>284</v>
      </c>
      <c r="I52" s="103" t="s">
        <v>358</v>
      </c>
      <c r="J52" s="103" t="s">
        <v>226</v>
      </c>
      <c r="K52" s="25">
        <f t="shared" si="9"/>
        <v>0</v>
      </c>
      <c r="L52" s="25">
        <f t="shared" si="10"/>
        <v>0</v>
      </c>
      <c r="M52" s="25">
        <f t="shared" si="11"/>
        <v>0</v>
      </c>
      <c r="N52" s="25">
        <f t="shared" si="12"/>
        <v>0</v>
      </c>
      <c r="O52" s="60" t="s">
        <v>179</v>
      </c>
      <c r="P52" s="92">
        <v>200</v>
      </c>
      <c r="Q52" s="142">
        <v>0</v>
      </c>
      <c r="R52" s="142">
        <v>0</v>
      </c>
      <c r="S52" s="142">
        <v>0</v>
      </c>
      <c r="T52" s="142">
        <v>0</v>
      </c>
      <c r="U52" s="142">
        <v>583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39">
        <f t="shared" si="13"/>
        <v>583</v>
      </c>
      <c r="AD52" s="166"/>
      <c r="AE52" s="140">
        <f>AC52/AE$65*AE$66</f>
        <v>194.33333333333331</v>
      </c>
      <c r="AF52" s="54"/>
      <c r="AG52" s="6"/>
      <c r="AH52" s="171">
        <f t="shared" si="5"/>
        <v>777.3333333333333</v>
      </c>
    </row>
    <row r="53" spans="1:34" s="1" customFormat="1" ht="12.75">
      <c r="A53" s="60" t="s">
        <v>307</v>
      </c>
      <c r="B53" s="60" t="s">
        <v>308</v>
      </c>
      <c r="C53" s="60"/>
      <c r="D53" s="60" t="s">
        <v>358</v>
      </c>
      <c r="E53" s="60" t="s">
        <v>227</v>
      </c>
      <c r="F53" s="103" t="s">
        <v>307</v>
      </c>
      <c r="G53" s="103" t="s">
        <v>308</v>
      </c>
      <c r="H53" s="103" t="s">
        <v>284</v>
      </c>
      <c r="I53" s="103" t="s">
        <v>358</v>
      </c>
      <c r="J53" s="103" t="s">
        <v>227</v>
      </c>
      <c r="K53" s="25">
        <f t="shared" si="9"/>
        <v>0</v>
      </c>
      <c r="L53" s="25">
        <f t="shared" si="10"/>
        <v>0</v>
      </c>
      <c r="M53" s="25">
        <f t="shared" si="11"/>
        <v>0</v>
      </c>
      <c r="N53" s="25">
        <f t="shared" si="12"/>
        <v>0</v>
      </c>
      <c r="O53" s="60" t="s">
        <v>180</v>
      </c>
      <c r="P53" s="9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39">
        <f t="shared" si="13"/>
        <v>0</v>
      </c>
      <c r="AD53" s="166"/>
      <c r="AE53" s="140">
        <f>AC53/AE$65*AE$66</f>
        <v>0</v>
      </c>
      <c r="AF53" s="54"/>
      <c r="AG53" s="6"/>
      <c r="AH53" s="171">
        <f t="shared" si="5"/>
        <v>0</v>
      </c>
    </row>
    <row r="54" spans="1:34" s="1" customFormat="1" ht="12.75">
      <c r="A54" s="60" t="s">
        <v>307</v>
      </c>
      <c r="B54" s="60" t="s">
        <v>308</v>
      </c>
      <c r="C54" s="60"/>
      <c r="D54" s="60" t="s">
        <v>358</v>
      </c>
      <c r="E54" s="60" t="s">
        <v>228</v>
      </c>
      <c r="F54" s="103" t="s">
        <v>307</v>
      </c>
      <c r="G54" s="103" t="s">
        <v>308</v>
      </c>
      <c r="H54" s="103" t="s">
        <v>284</v>
      </c>
      <c r="I54" s="103" t="s">
        <v>358</v>
      </c>
      <c r="J54" s="103" t="s">
        <v>228</v>
      </c>
      <c r="K54" s="25">
        <f t="shared" si="9"/>
        <v>0</v>
      </c>
      <c r="L54" s="25">
        <f t="shared" si="10"/>
        <v>0</v>
      </c>
      <c r="M54" s="25">
        <f t="shared" si="11"/>
        <v>0</v>
      </c>
      <c r="N54" s="25">
        <f t="shared" si="12"/>
        <v>0</v>
      </c>
      <c r="O54" s="60" t="s">
        <v>248</v>
      </c>
      <c r="P54" s="92">
        <v>4300</v>
      </c>
      <c r="Q54" s="142">
        <v>2.74</v>
      </c>
      <c r="R54" s="142">
        <v>0</v>
      </c>
      <c r="S54" s="142">
        <v>0</v>
      </c>
      <c r="T54" s="142">
        <v>0</v>
      </c>
      <c r="U54" s="142">
        <v>0</v>
      </c>
      <c r="V54" s="142">
        <v>124.83</v>
      </c>
      <c r="W54" s="142">
        <v>978.52</v>
      </c>
      <c r="X54" s="142">
        <v>1814.66</v>
      </c>
      <c r="Y54" s="142">
        <v>0</v>
      </c>
      <c r="Z54" s="142">
        <v>0</v>
      </c>
      <c r="AA54" s="142">
        <v>0</v>
      </c>
      <c r="AB54" s="142">
        <v>0</v>
      </c>
      <c r="AC54" s="39">
        <f t="shared" si="13"/>
        <v>2920.75</v>
      </c>
      <c r="AD54" s="166"/>
      <c r="AE54" s="140">
        <f>AC54/AE$65*AE$66</f>
        <v>973.5833333333333</v>
      </c>
      <c r="AF54" s="54"/>
      <c r="AG54" s="6"/>
      <c r="AH54" s="171">
        <f t="shared" si="5"/>
        <v>3894.333333333333</v>
      </c>
    </row>
    <row r="55" spans="1:34" s="1" customFormat="1" ht="12.75">
      <c r="A55" s="60" t="s">
        <v>307</v>
      </c>
      <c r="B55" s="60" t="s">
        <v>308</v>
      </c>
      <c r="C55" s="60"/>
      <c r="D55" s="60" t="s">
        <v>358</v>
      </c>
      <c r="E55" s="60" t="s">
        <v>229</v>
      </c>
      <c r="F55" s="103" t="s">
        <v>307</v>
      </c>
      <c r="G55" s="103" t="s">
        <v>308</v>
      </c>
      <c r="H55" s="103" t="s">
        <v>284</v>
      </c>
      <c r="I55" s="103" t="s">
        <v>358</v>
      </c>
      <c r="J55" s="103" t="s">
        <v>229</v>
      </c>
      <c r="K55" s="25">
        <f t="shared" si="9"/>
        <v>0</v>
      </c>
      <c r="L55" s="25">
        <f t="shared" si="10"/>
        <v>0</v>
      </c>
      <c r="M55" s="25">
        <f t="shared" si="11"/>
        <v>0</v>
      </c>
      <c r="N55" s="25">
        <f t="shared" si="12"/>
        <v>0</v>
      </c>
      <c r="O55" s="60" t="s">
        <v>181</v>
      </c>
      <c r="P55" s="92">
        <v>1500</v>
      </c>
      <c r="Q55" s="142">
        <v>0</v>
      </c>
      <c r="R55" s="142">
        <v>27.4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  <c r="AC55" s="39">
        <f t="shared" si="13"/>
        <v>27.4</v>
      </c>
      <c r="AD55" s="166"/>
      <c r="AE55" s="140">
        <f>AC55/AE$65*AE$66</f>
        <v>9.133333333333333</v>
      </c>
      <c r="AF55" s="54"/>
      <c r="AG55" s="6"/>
      <c r="AH55" s="171">
        <f t="shared" si="5"/>
        <v>36.53333333333333</v>
      </c>
    </row>
    <row r="56" spans="1:34" s="1" customFormat="1" ht="12.75">
      <c r="A56" s="60" t="s">
        <v>307</v>
      </c>
      <c r="B56" s="60" t="s">
        <v>308</v>
      </c>
      <c r="C56" s="60"/>
      <c r="D56" s="60" t="s">
        <v>361</v>
      </c>
      <c r="E56" s="60" t="s">
        <v>224</v>
      </c>
      <c r="F56" s="103" t="s">
        <v>307</v>
      </c>
      <c r="G56" s="103" t="s">
        <v>308</v>
      </c>
      <c r="H56" s="103" t="s">
        <v>284</v>
      </c>
      <c r="I56" s="103" t="s">
        <v>361</v>
      </c>
      <c r="J56" s="103" t="s">
        <v>224</v>
      </c>
      <c r="K56" s="25">
        <f t="shared" si="9"/>
        <v>0</v>
      </c>
      <c r="L56" s="25">
        <f t="shared" si="10"/>
        <v>0</v>
      </c>
      <c r="M56" s="25">
        <f t="shared" si="11"/>
        <v>0</v>
      </c>
      <c r="N56" s="25">
        <f t="shared" si="12"/>
        <v>0</v>
      </c>
      <c r="O56" s="60" t="s">
        <v>177</v>
      </c>
      <c r="P56" s="92">
        <v>100</v>
      </c>
      <c r="Q56" s="142">
        <v>0</v>
      </c>
      <c r="R56" s="142">
        <v>0</v>
      </c>
      <c r="S56" s="142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  <c r="AC56" s="39">
        <f t="shared" si="13"/>
        <v>0</v>
      </c>
      <c r="AD56" s="166"/>
      <c r="AE56" s="140">
        <f>AC56/AE$65*AE$66</f>
        <v>0</v>
      </c>
      <c r="AF56" s="54"/>
      <c r="AG56" s="6"/>
      <c r="AH56" s="171">
        <f t="shared" si="5"/>
        <v>0</v>
      </c>
    </row>
    <row r="57" spans="1:34" s="1" customFormat="1" ht="12.75">
      <c r="A57" s="60" t="s">
        <v>307</v>
      </c>
      <c r="B57" s="60" t="s">
        <v>308</v>
      </c>
      <c r="C57" s="60"/>
      <c r="D57" s="60" t="s">
        <v>361</v>
      </c>
      <c r="E57" s="60" t="s">
        <v>226</v>
      </c>
      <c r="F57" s="103" t="s">
        <v>307</v>
      </c>
      <c r="G57" s="103" t="s">
        <v>308</v>
      </c>
      <c r="H57" s="103" t="s">
        <v>284</v>
      </c>
      <c r="I57" s="103" t="s">
        <v>361</v>
      </c>
      <c r="J57" s="103" t="s">
        <v>226</v>
      </c>
      <c r="K57" s="25">
        <f t="shared" si="9"/>
        <v>0</v>
      </c>
      <c r="L57" s="25">
        <f t="shared" si="10"/>
        <v>0</v>
      </c>
      <c r="M57" s="25">
        <f t="shared" si="11"/>
        <v>0</v>
      </c>
      <c r="N57" s="25">
        <f t="shared" si="12"/>
        <v>0</v>
      </c>
      <c r="O57" s="60" t="s">
        <v>179</v>
      </c>
      <c r="P57" s="92">
        <v>300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39">
        <f t="shared" si="13"/>
        <v>0</v>
      </c>
      <c r="AD57" s="166"/>
      <c r="AE57" s="140">
        <f>AC57/AE$65*AE$66</f>
        <v>0</v>
      </c>
      <c r="AF57" s="54"/>
      <c r="AG57" s="6"/>
      <c r="AH57" s="171">
        <f aca="true" t="shared" si="14" ref="AH57:AH62">IF(AG57&gt;0,AG57,AC57+AE57+AF57)</f>
        <v>0</v>
      </c>
    </row>
    <row r="58" spans="1:34" s="1" customFormat="1" ht="12.75">
      <c r="A58" s="60" t="s">
        <v>307</v>
      </c>
      <c r="B58" s="60" t="s">
        <v>308</v>
      </c>
      <c r="C58" s="60"/>
      <c r="D58" s="60" t="s">
        <v>361</v>
      </c>
      <c r="E58" s="60" t="s">
        <v>92</v>
      </c>
      <c r="F58" s="103" t="s">
        <v>307</v>
      </c>
      <c r="G58" s="103" t="s">
        <v>308</v>
      </c>
      <c r="H58" s="103" t="s">
        <v>284</v>
      </c>
      <c r="I58" s="103" t="s">
        <v>361</v>
      </c>
      <c r="J58" s="103" t="s">
        <v>92</v>
      </c>
      <c r="K58" s="25">
        <f t="shared" si="9"/>
        <v>0</v>
      </c>
      <c r="L58" s="25">
        <f t="shared" si="10"/>
        <v>0</v>
      </c>
      <c r="M58" s="25">
        <f t="shared" si="11"/>
        <v>0</v>
      </c>
      <c r="N58" s="25">
        <f t="shared" si="12"/>
        <v>0</v>
      </c>
      <c r="O58" s="60" t="s">
        <v>105</v>
      </c>
      <c r="P58" s="92">
        <v>200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39">
        <f t="shared" si="13"/>
        <v>0</v>
      </c>
      <c r="AD58" s="166"/>
      <c r="AE58" s="140">
        <f>AC58/AE$65*AE$66</f>
        <v>0</v>
      </c>
      <c r="AF58" s="54"/>
      <c r="AG58" s="6"/>
      <c r="AH58" s="171">
        <f t="shared" si="14"/>
        <v>0</v>
      </c>
    </row>
    <row r="59" spans="1:34" s="1" customFormat="1" ht="12.75">
      <c r="A59" s="60" t="s">
        <v>307</v>
      </c>
      <c r="B59" s="60" t="s">
        <v>308</v>
      </c>
      <c r="C59" s="60"/>
      <c r="D59" s="60" t="s">
        <v>361</v>
      </c>
      <c r="E59" s="60" t="s">
        <v>227</v>
      </c>
      <c r="F59" s="103" t="s">
        <v>307</v>
      </c>
      <c r="G59" s="103" t="s">
        <v>308</v>
      </c>
      <c r="H59" s="103" t="s">
        <v>284</v>
      </c>
      <c r="I59" s="103" t="s">
        <v>361</v>
      </c>
      <c r="J59" s="103" t="s">
        <v>227</v>
      </c>
      <c r="K59" s="25">
        <f t="shared" si="9"/>
        <v>0</v>
      </c>
      <c r="L59" s="25">
        <f t="shared" si="10"/>
        <v>0</v>
      </c>
      <c r="M59" s="25">
        <f t="shared" si="11"/>
        <v>0</v>
      </c>
      <c r="N59" s="25">
        <f t="shared" si="12"/>
        <v>0</v>
      </c>
      <c r="O59" s="60" t="s">
        <v>180</v>
      </c>
      <c r="P59" s="92">
        <v>500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0</v>
      </c>
      <c r="AA59" s="142">
        <v>0</v>
      </c>
      <c r="AB59" s="142">
        <v>0</v>
      </c>
      <c r="AC59" s="39">
        <f t="shared" si="13"/>
        <v>0</v>
      </c>
      <c r="AD59" s="166"/>
      <c r="AE59" s="140">
        <f>AC59/AE$65*AE$66</f>
        <v>0</v>
      </c>
      <c r="AF59" s="54"/>
      <c r="AG59" s="6"/>
      <c r="AH59" s="171">
        <f t="shared" si="14"/>
        <v>0</v>
      </c>
    </row>
    <row r="60" spans="1:34" s="1" customFormat="1" ht="12.75">
      <c r="A60" s="60" t="s">
        <v>307</v>
      </c>
      <c r="B60" s="60" t="s">
        <v>308</v>
      </c>
      <c r="C60" s="60"/>
      <c r="D60" s="60" t="s">
        <v>361</v>
      </c>
      <c r="E60" s="60" t="s">
        <v>228</v>
      </c>
      <c r="F60" s="103" t="s">
        <v>307</v>
      </c>
      <c r="G60" s="103" t="s">
        <v>308</v>
      </c>
      <c r="H60" s="103" t="s">
        <v>284</v>
      </c>
      <c r="I60" s="103" t="s">
        <v>361</v>
      </c>
      <c r="J60" s="103" t="s">
        <v>228</v>
      </c>
      <c r="K60" s="25">
        <f t="shared" si="9"/>
        <v>0</v>
      </c>
      <c r="L60" s="25">
        <f t="shared" si="10"/>
        <v>0</v>
      </c>
      <c r="M60" s="25">
        <f t="shared" si="11"/>
        <v>0</v>
      </c>
      <c r="N60" s="25">
        <f t="shared" si="12"/>
        <v>0</v>
      </c>
      <c r="O60" s="60" t="s">
        <v>248</v>
      </c>
      <c r="P60" s="92">
        <v>2000</v>
      </c>
      <c r="Q60" s="142">
        <v>0</v>
      </c>
      <c r="R60" s="142">
        <v>0</v>
      </c>
      <c r="S60" s="142">
        <v>0</v>
      </c>
      <c r="T60" s="142">
        <v>0</v>
      </c>
      <c r="U60" s="142">
        <v>0</v>
      </c>
      <c r="V60" s="142">
        <v>0</v>
      </c>
      <c r="W60" s="142">
        <v>0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  <c r="AC60" s="39">
        <f t="shared" si="13"/>
        <v>0</v>
      </c>
      <c r="AD60" s="166"/>
      <c r="AE60" s="140">
        <f>AC60/AE$65*AE$66</f>
        <v>0</v>
      </c>
      <c r="AF60" s="54"/>
      <c r="AG60" s="6"/>
      <c r="AH60" s="171">
        <f t="shared" si="14"/>
        <v>0</v>
      </c>
    </row>
    <row r="61" spans="1:34" s="1" customFormat="1" ht="12.75">
      <c r="A61" s="60" t="s">
        <v>307</v>
      </c>
      <c r="B61" s="60" t="s">
        <v>308</v>
      </c>
      <c r="C61" s="60"/>
      <c r="D61" s="60" t="s">
        <v>361</v>
      </c>
      <c r="E61" s="60" t="s">
        <v>229</v>
      </c>
      <c r="F61" s="103" t="s">
        <v>307</v>
      </c>
      <c r="G61" s="103" t="s">
        <v>308</v>
      </c>
      <c r="H61" s="103" t="s">
        <v>284</v>
      </c>
      <c r="I61" s="103" t="s">
        <v>361</v>
      </c>
      <c r="J61" s="103" t="s">
        <v>229</v>
      </c>
      <c r="K61" s="25">
        <f>IF(A61=F61,0,"Fehler")</f>
        <v>0</v>
      </c>
      <c r="L61" s="25">
        <f>IF(B61=G61,0,"Fehler")</f>
        <v>0</v>
      </c>
      <c r="M61" s="25">
        <f>IF(D61=I61,0,"Fehler")</f>
        <v>0</v>
      </c>
      <c r="N61" s="25">
        <f t="shared" si="12"/>
        <v>0</v>
      </c>
      <c r="O61" s="60" t="s">
        <v>181</v>
      </c>
      <c r="P61" s="92">
        <v>700</v>
      </c>
      <c r="Q61" s="142">
        <v>31.1</v>
      </c>
      <c r="R61" s="142">
        <v>124.6</v>
      </c>
      <c r="S61" s="142">
        <v>0</v>
      </c>
      <c r="T61" s="142">
        <v>0</v>
      </c>
      <c r="U61" s="142">
        <v>0</v>
      </c>
      <c r="V61" s="142">
        <v>150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39">
        <f t="shared" si="13"/>
        <v>305.7</v>
      </c>
      <c r="AD61" s="166"/>
      <c r="AE61" s="140">
        <f>AC61/AE$65*AE$66</f>
        <v>101.9</v>
      </c>
      <c r="AF61" s="54"/>
      <c r="AG61" s="6"/>
      <c r="AH61" s="171">
        <f>IF(AG61&gt;0,AG61,AC61+AE61+AF61)</f>
        <v>407.6</v>
      </c>
    </row>
    <row r="62" spans="1:34" s="1" customFormat="1" ht="12.75">
      <c r="A62" s="60" t="s">
        <v>307</v>
      </c>
      <c r="B62" s="60" t="s">
        <v>308</v>
      </c>
      <c r="C62" s="60" t="s">
        <v>284</v>
      </c>
      <c r="D62" s="60" t="s">
        <v>363</v>
      </c>
      <c r="E62" s="60" t="s">
        <v>230</v>
      </c>
      <c r="F62" s="103" t="s">
        <v>307</v>
      </c>
      <c r="G62" s="103" t="s">
        <v>308</v>
      </c>
      <c r="H62" s="103" t="s">
        <v>284</v>
      </c>
      <c r="I62" s="103" t="s">
        <v>363</v>
      </c>
      <c r="J62" s="103" t="s">
        <v>230</v>
      </c>
      <c r="K62" s="25">
        <f t="shared" si="9"/>
        <v>0</v>
      </c>
      <c r="L62" s="25">
        <f t="shared" si="10"/>
        <v>0</v>
      </c>
      <c r="M62" s="25">
        <f t="shared" si="11"/>
        <v>0</v>
      </c>
      <c r="N62" s="25">
        <f t="shared" si="12"/>
        <v>0</v>
      </c>
      <c r="O62" s="139" t="s">
        <v>249</v>
      </c>
      <c r="P62" s="9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  <c r="AC62" s="39">
        <f t="shared" si="13"/>
        <v>0</v>
      </c>
      <c r="AD62" s="166"/>
      <c r="AE62" s="140">
        <f>AC62/AE$65*AE$66</f>
        <v>0</v>
      </c>
      <c r="AF62" s="54"/>
      <c r="AG62" s="6"/>
      <c r="AH62" s="171">
        <f t="shared" si="14"/>
        <v>0</v>
      </c>
    </row>
    <row r="63" spans="1:33" s="1" customFormat="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25"/>
      <c r="L63" s="25"/>
      <c r="M63" s="25"/>
      <c r="N63" s="25"/>
      <c r="O63" s="60"/>
      <c r="P63" s="92"/>
      <c r="Q63" s="61"/>
      <c r="R63" s="61"/>
      <c r="S63" s="61"/>
      <c r="T63" s="91"/>
      <c r="U63" s="91"/>
      <c r="V63" s="91"/>
      <c r="W63" s="58"/>
      <c r="X63" s="91"/>
      <c r="Y63" s="91"/>
      <c r="Z63" s="91"/>
      <c r="AA63" s="91"/>
      <c r="AB63" s="91"/>
      <c r="AC63" s="39"/>
      <c r="AD63" s="166"/>
      <c r="AG63" s="6"/>
    </row>
    <row r="64" spans="6:34" ht="12.75">
      <c r="F64" s="101"/>
      <c r="G64" s="20"/>
      <c r="H64" s="20"/>
      <c r="I64" s="20"/>
      <c r="J64" s="20"/>
      <c r="K64" s="4">
        <f>SUM(K3:K63)</f>
        <v>0</v>
      </c>
      <c r="L64" s="4">
        <f>SUM(L3:L63)</f>
        <v>0</v>
      </c>
      <c r="M64" s="4">
        <f>SUM(M3:M63)</f>
        <v>0</v>
      </c>
      <c r="N64" s="4">
        <f>SUM(N3:N63)</f>
        <v>0</v>
      </c>
      <c r="P64" s="77">
        <f>SUM(P3:P62)</f>
        <v>450900</v>
      </c>
      <c r="Q64" s="77">
        <f>SUM(Q3:Q62)</f>
        <v>233277.42999999996</v>
      </c>
      <c r="R64" s="77">
        <f>SUM(R3:R62)</f>
        <v>14550.35</v>
      </c>
      <c r="S64" s="77">
        <f>SUM(S3:S62)</f>
        <v>13025.06</v>
      </c>
      <c r="T64" s="77">
        <f>SUM(T3:T62)</f>
        <v>10508.87</v>
      </c>
      <c r="U64" s="77">
        <f>SUM(U3:U62)</f>
        <v>66730.01000000001</v>
      </c>
      <c r="V64" s="77">
        <f>SUM(V3:V62)</f>
        <v>52472.85</v>
      </c>
      <c r="W64" s="77">
        <f>SUM(W3:W62)</f>
        <v>44246.4</v>
      </c>
      <c r="X64" s="77">
        <f>SUM(X3:X62)</f>
        <v>53595.18999999999</v>
      </c>
      <c r="Y64" s="77">
        <f>SUM(Y3:Y62)</f>
        <v>828.5400000000001</v>
      </c>
      <c r="Z64" s="77">
        <f>SUM(Z3:Z62)</f>
        <v>0</v>
      </c>
      <c r="AA64" s="77">
        <f>SUM(AA3:AA62)</f>
        <v>0</v>
      </c>
      <c r="AB64" s="77">
        <f>SUM(AB3:AB62)</f>
        <v>0</v>
      </c>
      <c r="AC64" s="77">
        <f>SUM(AC3:AC62)</f>
        <v>489234.7000000001</v>
      </c>
      <c r="AD64" s="167"/>
      <c r="AH64" s="77">
        <f>SUM(AH3:AH62)</f>
        <v>674912.136666667</v>
      </c>
    </row>
    <row r="65" spans="31:32" ht="12.75">
      <c r="AE65" s="213">
        <v>9</v>
      </c>
      <c r="AF65" s="13" t="s">
        <v>423</v>
      </c>
    </row>
    <row r="66" spans="15:32" ht="12.75">
      <c r="O66" s="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168"/>
      <c r="AE66" s="213">
        <v>3</v>
      </c>
      <c r="AF66" s="13" t="s">
        <v>424</v>
      </c>
    </row>
    <row r="67" spans="15:30" ht="12.75">
      <c r="O67" s="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168"/>
    </row>
    <row r="70" spans="6:29" ht="12.75">
      <c r="F70" s="182"/>
      <c r="G70" s="181"/>
      <c r="H70" s="6"/>
      <c r="I70" s="6"/>
      <c r="J70" s="6"/>
      <c r="K70" s="6"/>
      <c r="L70" s="6"/>
      <c r="M70" s="6"/>
      <c r="N70" s="6"/>
      <c r="O70" s="6"/>
      <c r="S70" s="6"/>
      <c r="T70" s="6"/>
      <c r="U70" s="6"/>
      <c r="V70" s="6"/>
      <c r="W70" s="6"/>
      <c r="X70" s="6"/>
      <c r="Y70" s="6"/>
      <c r="AB70" s="6"/>
      <c r="AC70" s="6"/>
    </row>
    <row r="71" spans="6:29" ht="12.75">
      <c r="F71" s="1"/>
      <c r="G71" s="181"/>
      <c r="H71" s="6"/>
      <c r="I71" s="6"/>
      <c r="J71" s="6"/>
      <c r="K71" s="6"/>
      <c r="L71" s="6"/>
      <c r="M71" s="6"/>
      <c r="N71" s="6"/>
      <c r="O71" s="6"/>
      <c r="S71" s="6"/>
      <c r="T71" s="6"/>
      <c r="U71" s="6"/>
      <c r="V71" s="6"/>
      <c r="W71" s="6"/>
      <c r="X71" s="6"/>
      <c r="Y71" s="6"/>
      <c r="AB71" s="6"/>
      <c r="AC71" s="6"/>
    </row>
    <row r="72" spans="6:29" ht="12.75">
      <c r="F72" s="1"/>
      <c r="G72" s="181"/>
      <c r="H72" s="6"/>
      <c r="I72" s="6"/>
      <c r="J72" s="6"/>
      <c r="K72" s="6"/>
      <c r="L72" s="6"/>
      <c r="M72" s="6"/>
      <c r="N72" s="6"/>
      <c r="O72" s="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6:29" ht="12.75">
      <c r="F73" s="1"/>
      <c r="G73" s="181"/>
      <c r="H73" s="6"/>
      <c r="I73" s="6"/>
      <c r="J73" s="6"/>
      <c r="K73" s="6"/>
      <c r="L73" s="6"/>
      <c r="M73" s="6"/>
      <c r="N73" s="6"/>
      <c r="O73" s="6"/>
      <c r="S73" s="6"/>
      <c r="T73" s="6"/>
      <c r="U73" s="6"/>
      <c r="V73" s="6"/>
      <c r="W73" s="6"/>
      <c r="X73" s="6"/>
      <c r="Y73" s="6"/>
      <c r="AB73" s="6"/>
      <c r="AC73" s="6"/>
    </row>
    <row r="74" spans="6:29" ht="12.75">
      <c r="F74" s="182"/>
      <c r="G74" s="181"/>
      <c r="H74" s="6"/>
      <c r="I74" s="6"/>
      <c r="J74" s="6"/>
      <c r="K74" s="6"/>
      <c r="L74" s="6"/>
      <c r="M74" s="6"/>
      <c r="N74" s="6"/>
      <c r="O74" s="6"/>
      <c r="S74" s="6"/>
      <c r="T74" s="6"/>
      <c r="U74" s="6"/>
      <c r="V74" s="6"/>
      <c r="W74" s="6"/>
      <c r="X74" s="6"/>
      <c r="Y74" s="6"/>
      <c r="AB74" s="6"/>
      <c r="AC74" s="6"/>
    </row>
    <row r="75" spans="6:29" ht="12.75">
      <c r="F75" s="1"/>
      <c r="G75" s="181"/>
      <c r="H75" s="6"/>
      <c r="I75" s="6"/>
      <c r="J75" s="6"/>
      <c r="K75" s="6"/>
      <c r="L75" s="6"/>
      <c r="M75" s="6"/>
      <c r="N75" s="6"/>
      <c r="O75" s="6"/>
      <c r="S75" s="6"/>
      <c r="T75" s="6"/>
      <c r="U75" s="6"/>
      <c r="V75" s="6"/>
      <c r="W75" s="6"/>
      <c r="X75" s="6"/>
      <c r="Y75" s="6"/>
      <c r="AB75" s="6"/>
      <c r="AC75" s="6"/>
    </row>
    <row r="76" spans="6:29" ht="12.75">
      <c r="F76" s="1"/>
      <c r="G76" s="181"/>
      <c r="H76" s="6"/>
      <c r="I76" s="6"/>
      <c r="J76" s="6"/>
      <c r="K76" s="6"/>
      <c r="L76" s="6"/>
      <c r="M76" s="6"/>
      <c r="N76" s="6"/>
      <c r="O76" s="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6:29" ht="12.75">
      <c r="F77" s="1"/>
      <c r="G77" s="181"/>
      <c r="H77" s="6"/>
      <c r="I77" s="6"/>
      <c r="J77" s="6"/>
      <c r="K77" s="6"/>
      <c r="L77" s="6"/>
      <c r="M77" s="6"/>
      <c r="N77" s="6"/>
      <c r="O77" s="6"/>
      <c r="S77" s="6"/>
      <c r="T77" s="6"/>
      <c r="U77" s="6"/>
      <c r="V77" s="6"/>
      <c r="W77" s="6"/>
      <c r="X77" s="6"/>
      <c r="Y77" s="6"/>
      <c r="AB77" s="6"/>
      <c r="AC77" s="6"/>
    </row>
    <row r="78" spans="6:29" ht="12.75">
      <c r="F78" s="182"/>
      <c r="G78" s="181"/>
      <c r="H78" s="6"/>
      <c r="I78" s="6"/>
      <c r="J78" s="6"/>
      <c r="K78" s="6"/>
      <c r="L78" s="6"/>
      <c r="M78" s="6"/>
      <c r="N78" s="6"/>
      <c r="O78" s="6"/>
      <c r="S78" s="6"/>
      <c r="T78" s="6"/>
      <c r="U78" s="6"/>
      <c r="V78" s="6"/>
      <c r="W78" s="6"/>
      <c r="X78" s="6"/>
      <c r="Y78" s="6"/>
      <c r="AB78" s="6"/>
      <c r="AC78" s="6"/>
    </row>
    <row r="79" spans="6:29" ht="12.75">
      <c r="F79" s="1"/>
      <c r="G79" s="181"/>
      <c r="H79" s="6"/>
      <c r="I79" s="6"/>
      <c r="J79" s="6"/>
      <c r="K79" s="6"/>
      <c r="L79" s="6"/>
      <c r="M79" s="6"/>
      <c r="N79" s="6"/>
      <c r="O79" s="6"/>
      <c r="S79" s="6"/>
      <c r="T79" s="6"/>
      <c r="U79" s="6"/>
      <c r="V79" s="6"/>
      <c r="W79" s="6"/>
      <c r="X79" s="6"/>
      <c r="Y79" s="6"/>
      <c r="AB79" s="6"/>
      <c r="AC79" s="6"/>
    </row>
    <row r="80" spans="6:29" ht="12.75">
      <c r="F80" s="1"/>
      <c r="G80" s="181"/>
      <c r="H80" s="6"/>
      <c r="I80" s="6"/>
      <c r="J80" s="6"/>
      <c r="K80" s="6"/>
      <c r="L80" s="6"/>
      <c r="M80" s="6"/>
      <c r="N80" s="6"/>
      <c r="O80" s="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6:29" ht="12.75">
      <c r="F81" s="1"/>
      <c r="G81" s="181"/>
      <c r="H81" s="6"/>
      <c r="I81" s="6"/>
      <c r="J81" s="6"/>
      <c r="K81" s="6"/>
      <c r="L81" s="6"/>
      <c r="M81" s="6"/>
      <c r="N81" s="6"/>
      <c r="O81" s="6"/>
      <c r="S81" s="6"/>
      <c r="T81" s="6"/>
      <c r="U81" s="6"/>
      <c r="V81" s="6"/>
      <c r="W81" s="6"/>
      <c r="X81" s="6"/>
      <c r="Y81" s="6"/>
      <c r="AB81" s="6"/>
      <c r="AC81" s="6"/>
    </row>
    <row r="82" spans="6:29" ht="12.75">
      <c r="F82" s="182"/>
      <c r="G82" s="181"/>
      <c r="H82" s="6"/>
      <c r="I82" s="6"/>
      <c r="J82" s="6"/>
      <c r="K82" s="6"/>
      <c r="L82" s="6"/>
      <c r="M82" s="6"/>
      <c r="N82" s="6"/>
      <c r="O82" s="6"/>
      <c r="S82" s="6"/>
      <c r="T82" s="6"/>
      <c r="U82" s="6"/>
      <c r="V82" s="6"/>
      <c r="W82" s="6"/>
      <c r="X82" s="6"/>
      <c r="Y82" s="6"/>
      <c r="AB82" s="6"/>
      <c r="AC82" s="6"/>
    </row>
    <row r="83" spans="6:29" ht="12.75">
      <c r="F83" s="1"/>
      <c r="G83" s="181"/>
      <c r="H83" s="6"/>
      <c r="I83" s="6"/>
      <c r="J83" s="6"/>
      <c r="K83" s="6"/>
      <c r="L83" s="6"/>
      <c r="M83" s="6"/>
      <c r="N83" s="6"/>
      <c r="O83" s="6"/>
      <c r="S83" s="6"/>
      <c r="T83" s="6"/>
      <c r="U83" s="6"/>
      <c r="V83" s="6"/>
      <c r="W83" s="6"/>
      <c r="X83" s="6"/>
      <c r="Y83" s="6"/>
      <c r="AB83" s="6"/>
      <c r="AC83" s="6"/>
    </row>
    <row r="84" spans="6:29" ht="12.75">
      <c r="F84" s="1"/>
      <c r="G84" s="181"/>
      <c r="H84" s="6"/>
      <c r="I84" s="6"/>
      <c r="J84" s="6"/>
      <c r="K84" s="6"/>
      <c r="L84" s="6"/>
      <c r="M84" s="6"/>
      <c r="N84" s="6"/>
      <c r="O84" s="6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6:29" ht="12.75">
      <c r="F85" s="1"/>
      <c r="G85" s="181"/>
      <c r="H85" s="6"/>
      <c r="I85" s="6"/>
      <c r="J85" s="6"/>
      <c r="K85" s="6"/>
      <c r="L85" s="6"/>
      <c r="M85" s="6"/>
      <c r="N85" s="6"/>
      <c r="O85" s="6"/>
      <c r="S85" s="6"/>
      <c r="T85" s="6"/>
      <c r="U85" s="6"/>
      <c r="V85" s="6"/>
      <c r="W85" s="6"/>
      <c r="X85" s="6"/>
      <c r="Y85" s="6"/>
      <c r="AB85" s="6"/>
      <c r="AC85" s="6"/>
    </row>
    <row r="86" spans="6:29" ht="12.75">
      <c r="F86" s="182"/>
      <c r="G86" s="181"/>
      <c r="H86" s="6"/>
      <c r="I86" s="6"/>
      <c r="J86" s="6"/>
      <c r="K86" s="6"/>
      <c r="L86" s="6"/>
      <c r="M86" s="6"/>
      <c r="N86" s="6"/>
      <c r="O86" s="6"/>
      <c r="S86" s="6"/>
      <c r="T86" s="6"/>
      <c r="U86" s="6"/>
      <c r="V86" s="6"/>
      <c r="W86" s="6"/>
      <c r="X86" s="6"/>
      <c r="Y86" s="6"/>
      <c r="AB86" s="6"/>
      <c r="AC86" s="6"/>
    </row>
    <row r="87" spans="6:29" ht="12.75">
      <c r="F87" s="1"/>
      <c r="G87" s="181"/>
      <c r="H87" s="6"/>
      <c r="I87" s="6"/>
      <c r="J87" s="6"/>
      <c r="K87" s="6"/>
      <c r="L87" s="6"/>
      <c r="M87" s="6"/>
      <c r="N87" s="6"/>
      <c r="O87" s="6"/>
      <c r="S87" s="6"/>
      <c r="T87" s="6"/>
      <c r="U87" s="6"/>
      <c r="V87" s="6"/>
      <c r="W87" s="6"/>
      <c r="X87" s="6"/>
      <c r="Y87" s="6"/>
      <c r="AB87" s="6"/>
      <c r="AC87" s="6"/>
    </row>
    <row r="88" spans="6:29" ht="12.75">
      <c r="F88" s="1"/>
      <c r="G88" s="181"/>
      <c r="H88" s="6"/>
      <c r="I88" s="6"/>
      <c r="J88" s="6"/>
      <c r="K88" s="6"/>
      <c r="L88" s="6"/>
      <c r="M88" s="6"/>
      <c r="N88" s="6"/>
      <c r="O88" s="6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86"/>
  <sheetViews>
    <sheetView zoomScale="75" zoomScaleNormal="75" workbookViewId="0" topLeftCell="A1">
      <pane xSplit="16" ySplit="2" topLeftCell="Q21" activePane="bottomRight" state="frozen"/>
      <selection pane="topLeft" activeCell="AE418" sqref="AE418"/>
      <selection pane="topRight" activeCell="AE418" sqref="AE418"/>
      <selection pane="bottomLeft" activeCell="AE418" sqref="AE418"/>
      <selection pane="bottomRight" activeCell="AF70" sqref="AF70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51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00390625" style="169" customWidth="1"/>
  </cols>
  <sheetData>
    <row r="1" spans="1:34" s="12" customFormat="1" ht="51.75" thickBot="1">
      <c r="A1" s="9" t="s">
        <v>194</v>
      </c>
      <c r="B1" s="10" t="s">
        <v>195</v>
      </c>
      <c r="C1" s="10" t="s">
        <v>285</v>
      </c>
      <c r="D1" s="11" t="s">
        <v>203</v>
      </c>
      <c r="E1" s="11" t="s">
        <v>214</v>
      </c>
      <c r="F1" s="34" t="s">
        <v>286</v>
      </c>
      <c r="G1" s="34"/>
      <c r="H1" s="34"/>
      <c r="I1" s="34"/>
      <c r="J1" s="34"/>
      <c r="K1" s="10"/>
      <c r="L1" s="10"/>
      <c r="M1" s="10"/>
      <c r="N1" s="10"/>
      <c r="O1" s="49"/>
      <c r="P1" s="30" t="s">
        <v>161</v>
      </c>
      <c r="Q1" s="40" t="s">
        <v>185</v>
      </c>
      <c r="R1" s="37" t="s">
        <v>185</v>
      </c>
      <c r="S1" s="27" t="s">
        <v>185</v>
      </c>
      <c r="T1" s="26" t="s">
        <v>185</v>
      </c>
      <c r="U1" s="27" t="s">
        <v>185</v>
      </c>
      <c r="V1" s="26" t="s">
        <v>185</v>
      </c>
      <c r="W1" s="27" t="s">
        <v>185</v>
      </c>
      <c r="X1" s="26" t="s">
        <v>185</v>
      </c>
      <c r="Y1" s="27" t="s">
        <v>185</v>
      </c>
      <c r="Z1" s="37" t="s">
        <v>185</v>
      </c>
      <c r="AA1" s="40" t="s">
        <v>185</v>
      </c>
      <c r="AB1" s="37" t="s">
        <v>185</v>
      </c>
      <c r="AC1" s="79" t="s">
        <v>185</v>
      </c>
      <c r="AD1" s="164"/>
      <c r="AE1" s="155" t="s">
        <v>425</v>
      </c>
      <c r="AF1" s="155" t="s">
        <v>426</v>
      </c>
      <c r="AG1" s="155" t="s">
        <v>427</v>
      </c>
      <c r="AH1" s="155" t="s">
        <v>281</v>
      </c>
    </row>
    <row r="2" spans="1:30" s="8" customFormat="1" ht="16.5" thickBot="1">
      <c r="A2" s="17"/>
      <c r="B2"/>
      <c r="C2"/>
      <c r="D2" t="s">
        <v>492</v>
      </c>
      <c r="E2"/>
      <c r="F2" s="33"/>
      <c r="G2" s="23"/>
      <c r="H2" s="23"/>
      <c r="I2" s="23"/>
      <c r="J2" s="23"/>
      <c r="K2" s="23"/>
      <c r="L2" s="23"/>
      <c r="M2" s="23"/>
      <c r="N2" s="23"/>
      <c r="O2" s="50"/>
      <c r="P2" s="14"/>
      <c r="Q2" s="36" t="s">
        <v>163</v>
      </c>
      <c r="R2" s="38" t="s">
        <v>164</v>
      </c>
      <c r="S2" s="29" t="s">
        <v>165</v>
      </c>
      <c r="T2" s="28" t="s">
        <v>166</v>
      </c>
      <c r="U2" s="29" t="s">
        <v>162</v>
      </c>
      <c r="V2" s="28" t="s">
        <v>167</v>
      </c>
      <c r="W2" s="29" t="s">
        <v>168</v>
      </c>
      <c r="X2" s="28" t="s">
        <v>169</v>
      </c>
      <c r="Y2" s="29" t="s">
        <v>170</v>
      </c>
      <c r="Z2" s="38" t="s">
        <v>171</v>
      </c>
      <c r="AA2" s="41" t="s">
        <v>172</v>
      </c>
      <c r="AB2" s="28" t="s">
        <v>173</v>
      </c>
      <c r="AC2" s="144" t="s">
        <v>174</v>
      </c>
      <c r="AD2" s="165"/>
    </row>
    <row r="3" spans="1:34" s="1" customFormat="1" ht="12.75">
      <c r="A3" s="60" t="s">
        <v>307</v>
      </c>
      <c r="B3" s="60" t="s">
        <v>308</v>
      </c>
      <c r="C3" s="60"/>
      <c r="D3" s="60" t="s">
        <v>493</v>
      </c>
      <c r="E3" s="60" t="s">
        <v>232</v>
      </c>
      <c r="F3" s="103" t="s">
        <v>307</v>
      </c>
      <c r="G3" s="103" t="s">
        <v>308</v>
      </c>
      <c r="H3" s="103" t="s">
        <v>284</v>
      </c>
      <c r="I3" s="103" t="s">
        <v>493</v>
      </c>
      <c r="J3" s="103" t="s">
        <v>232</v>
      </c>
      <c r="K3" s="25">
        <f aca="true" t="shared" si="0" ref="K3:K51">IF(A3=F3,0,"Fehler")</f>
        <v>0</v>
      </c>
      <c r="L3" s="25">
        <f aca="true" t="shared" si="1" ref="L3:L51">IF(B3=G3,0,"Fehler")</f>
        <v>0</v>
      </c>
      <c r="M3" s="25">
        <f aca="true" t="shared" si="2" ref="M3:M52">IF(D3=I3,0,"Fehler")</f>
        <v>0</v>
      </c>
      <c r="N3" s="25">
        <f aca="true" t="shared" si="3" ref="N3:N21">IF(E3=J3,0,"Fehler")</f>
        <v>0</v>
      </c>
      <c r="O3" s="60" t="s">
        <v>251</v>
      </c>
      <c r="P3" s="92">
        <v>0</v>
      </c>
      <c r="Q3" s="142">
        <v>0</v>
      </c>
      <c r="R3" s="142">
        <v>0</v>
      </c>
      <c r="S3" s="142">
        <v>0</v>
      </c>
      <c r="T3" s="142">
        <v>0</v>
      </c>
      <c r="U3" s="142">
        <v>0</v>
      </c>
      <c r="V3" s="142">
        <v>0</v>
      </c>
      <c r="W3" s="142">
        <v>0</v>
      </c>
      <c r="X3" s="142">
        <v>0</v>
      </c>
      <c r="Y3" s="142">
        <v>0</v>
      </c>
      <c r="Z3" s="142">
        <v>0</v>
      </c>
      <c r="AA3" s="142">
        <v>0</v>
      </c>
      <c r="AB3" s="142">
        <v>0</v>
      </c>
      <c r="AC3" s="39">
        <f aca="true" t="shared" si="4" ref="AC3:AC21">SUM(Q3:AB3)</f>
        <v>0</v>
      </c>
      <c r="AD3" s="166"/>
      <c r="AE3" s="140">
        <f>AC3/AE$63*AE$64</f>
        <v>0</v>
      </c>
      <c r="AF3" s="54"/>
      <c r="AG3" s="140"/>
      <c r="AH3" s="171">
        <f aca="true" t="shared" si="5" ref="AH3:AH21">IF(AG3&gt;0,AG3,AC3+AE3+AF3)</f>
        <v>0</v>
      </c>
    </row>
    <row r="4" spans="1:34" s="1" customFormat="1" ht="12.75">
      <c r="A4" s="60" t="s">
        <v>307</v>
      </c>
      <c r="B4" s="60" t="s">
        <v>308</v>
      </c>
      <c r="C4" s="60"/>
      <c r="D4" s="60" t="s">
        <v>493</v>
      </c>
      <c r="E4" s="60" t="s">
        <v>233</v>
      </c>
      <c r="F4" s="103" t="s">
        <v>307</v>
      </c>
      <c r="G4" s="103" t="s">
        <v>308</v>
      </c>
      <c r="H4" s="103" t="s">
        <v>284</v>
      </c>
      <c r="I4" s="103" t="s">
        <v>493</v>
      </c>
      <c r="J4" s="103" t="s">
        <v>233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60" t="s">
        <v>252</v>
      </c>
      <c r="P4" s="92">
        <v>0</v>
      </c>
      <c r="Q4" s="142">
        <v>0</v>
      </c>
      <c r="R4" s="142">
        <v>0</v>
      </c>
      <c r="S4" s="142">
        <v>0</v>
      </c>
      <c r="T4" s="142">
        <v>0</v>
      </c>
      <c r="U4" s="142">
        <v>0</v>
      </c>
      <c r="V4" s="142">
        <v>0</v>
      </c>
      <c r="W4" s="142">
        <v>0</v>
      </c>
      <c r="X4" s="142">
        <v>0</v>
      </c>
      <c r="Y4" s="142">
        <v>0</v>
      </c>
      <c r="Z4" s="142">
        <v>0</v>
      </c>
      <c r="AA4" s="142">
        <v>0</v>
      </c>
      <c r="AB4" s="142">
        <v>0</v>
      </c>
      <c r="AC4" s="39">
        <f t="shared" si="4"/>
        <v>0</v>
      </c>
      <c r="AD4" s="166"/>
      <c r="AE4" s="140">
        <f>AC4/AE$63*AE$64</f>
        <v>0</v>
      </c>
      <c r="AF4" s="54"/>
      <c r="AG4" s="140"/>
      <c r="AH4" s="171">
        <f t="shared" si="5"/>
        <v>0</v>
      </c>
    </row>
    <row r="5" spans="1:34" s="1" customFormat="1" ht="12.75">
      <c r="A5" s="60" t="s">
        <v>307</v>
      </c>
      <c r="B5" s="60" t="s">
        <v>308</v>
      </c>
      <c r="C5" s="60"/>
      <c r="D5" s="60" t="s">
        <v>493</v>
      </c>
      <c r="E5" s="60" t="s">
        <v>234</v>
      </c>
      <c r="F5" s="103" t="s">
        <v>307</v>
      </c>
      <c r="G5" s="103" t="s">
        <v>308</v>
      </c>
      <c r="H5" s="103" t="s">
        <v>284</v>
      </c>
      <c r="I5" s="103" t="s">
        <v>493</v>
      </c>
      <c r="J5" s="103" t="s">
        <v>234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60" t="s">
        <v>253</v>
      </c>
      <c r="P5" s="92">
        <v>0</v>
      </c>
      <c r="Q5" s="142">
        <v>0</v>
      </c>
      <c r="R5" s="142">
        <v>0</v>
      </c>
      <c r="S5" s="142">
        <v>0</v>
      </c>
      <c r="T5" s="142">
        <v>0</v>
      </c>
      <c r="U5" s="142">
        <v>0</v>
      </c>
      <c r="V5" s="142">
        <v>0</v>
      </c>
      <c r="W5" s="142">
        <v>0</v>
      </c>
      <c r="X5" s="142">
        <v>0</v>
      </c>
      <c r="Y5" s="142">
        <v>0</v>
      </c>
      <c r="Z5" s="142">
        <v>0</v>
      </c>
      <c r="AA5" s="142">
        <v>0</v>
      </c>
      <c r="AB5" s="142">
        <v>0</v>
      </c>
      <c r="AC5" s="39">
        <f t="shared" si="4"/>
        <v>0</v>
      </c>
      <c r="AD5" s="166"/>
      <c r="AE5" s="140">
        <f>AC5/AE$63*AE$64</f>
        <v>0</v>
      </c>
      <c r="AF5" s="54"/>
      <c r="AG5" s="140"/>
      <c r="AH5" s="171">
        <f t="shared" si="5"/>
        <v>0</v>
      </c>
    </row>
    <row r="6" spans="1:34" s="1" customFormat="1" ht="12.75">
      <c r="A6" s="60" t="s">
        <v>307</v>
      </c>
      <c r="B6" s="60" t="s">
        <v>308</v>
      </c>
      <c r="C6" s="60"/>
      <c r="D6" s="60" t="s">
        <v>494</v>
      </c>
      <c r="E6" s="60" t="s">
        <v>232</v>
      </c>
      <c r="F6" s="103" t="s">
        <v>307</v>
      </c>
      <c r="G6" s="103" t="s">
        <v>308</v>
      </c>
      <c r="H6" s="103" t="s">
        <v>284</v>
      </c>
      <c r="I6" s="103" t="s">
        <v>494</v>
      </c>
      <c r="J6" s="103" t="s">
        <v>232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60" t="s">
        <v>251</v>
      </c>
      <c r="P6" s="9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39">
        <f t="shared" si="4"/>
        <v>0</v>
      </c>
      <c r="AD6" s="166"/>
      <c r="AE6" s="140">
        <f>AC6/AE$63*AE$64</f>
        <v>0</v>
      </c>
      <c r="AF6" s="54"/>
      <c r="AG6" s="140"/>
      <c r="AH6" s="171">
        <f t="shared" si="5"/>
        <v>0</v>
      </c>
    </row>
    <row r="7" spans="1:34" s="1" customFormat="1" ht="12.75">
      <c r="A7" s="60" t="s">
        <v>307</v>
      </c>
      <c r="B7" s="60" t="s">
        <v>308</v>
      </c>
      <c r="C7" s="60"/>
      <c r="D7" s="60" t="s">
        <v>494</v>
      </c>
      <c r="E7" s="60" t="s">
        <v>233</v>
      </c>
      <c r="F7" s="103" t="s">
        <v>307</v>
      </c>
      <c r="G7" s="103" t="s">
        <v>308</v>
      </c>
      <c r="H7" s="103" t="s">
        <v>284</v>
      </c>
      <c r="I7" s="103" t="s">
        <v>494</v>
      </c>
      <c r="J7" s="103" t="s">
        <v>233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60" t="s">
        <v>252</v>
      </c>
      <c r="P7" s="9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39">
        <f t="shared" si="4"/>
        <v>0</v>
      </c>
      <c r="AD7" s="166"/>
      <c r="AE7" s="140">
        <f>AC7/AE$63*AE$64</f>
        <v>0</v>
      </c>
      <c r="AF7" s="54"/>
      <c r="AG7" s="140"/>
      <c r="AH7" s="171">
        <f t="shared" si="5"/>
        <v>0</v>
      </c>
    </row>
    <row r="8" spans="1:34" s="1" customFormat="1" ht="12.75">
      <c r="A8" s="60" t="s">
        <v>307</v>
      </c>
      <c r="B8" s="60" t="s">
        <v>308</v>
      </c>
      <c r="C8" s="60"/>
      <c r="D8" s="60" t="s">
        <v>494</v>
      </c>
      <c r="E8" s="60" t="s">
        <v>234</v>
      </c>
      <c r="F8" s="103" t="s">
        <v>307</v>
      </c>
      <c r="G8" s="103" t="s">
        <v>308</v>
      </c>
      <c r="H8" s="103" t="s">
        <v>284</v>
      </c>
      <c r="I8" s="103" t="s">
        <v>494</v>
      </c>
      <c r="J8" s="103" t="s">
        <v>234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60" t="s">
        <v>253</v>
      </c>
      <c r="P8" s="9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39">
        <f t="shared" si="4"/>
        <v>0</v>
      </c>
      <c r="AD8" s="166"/>
      <c r="AE8" s="140">
        <f>AC8/AE$63*AE$64</f>
        <v>0</v>
      </c>
      <c r="AF8" s="54"/>
      <c r="AG8" s="140"/>
      <c r="AH8" s="171">
        <f t="shared" si="5"/>
        <v>0</v>
      </c>
    </row>
    <row r="9" spans="1:34" s="1" customFormat="1" ht="12.75">
      <c r="A9" s="60" t="s">
        <v>307</v>
      </c>
      <c r="B9" s="60" t="s">
        <v>308</v>
      </c>
      <c r="C9" s="60"/>
      <c r="D9" s="60" t="s">
        <v>309</v>
      </c>
      <c r="E9" s="60" t="s">
        <v>232</v>
      </c>
      <c r="F9" s="103" t="s">
        <v>307</v>
      </c>
      <c r="G9" s="103" t="s">
        <v>308</v>
      </c>
      <c r="H9" s="103" t="s">
        <v>284</v>
      </c>
      <c r="I9" s="103" t="s">
        <v>309</v>
      </c>
      <c r="J9" s="103" t="s">
        <v>232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60" t="s">
        <v>251</v>
      </c>
      <c r="P9" s="9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39">
        <f t="shared" si="4"/>
        <v>0</v>
      </c>
      <c r="AD9" s="166"/>
      <c r="AE9" s="140">
        <f>AC9/AE$63*AE$64</f>
        <v>0</v>
      </c>
      <c r="AF9" s="54"/>
      <c r="AG9" s="140"/>
      <c r="AH9" s="171">
        <f t="shared" si="5"/>
        <v>0</v>
      </c>
    </row>
    <row r="10" spans="1:34" s="1" customFormat="1" ht="12.75">
      <c r="A10" s="60" t="s">
        <v>307</v>
      </c>
      <c r="B10" s="60" t="s">
        <v>308</v>
      </c>
      <c r="C10" s="60"/>
      <c r="D10" s="60" t="s">
        <v>309</v>
      </c>
      <c r="E10" s="60" t="s">
        <v>233</v>
      </c>
      <c r="F10" s="103" t="s">
        <v>307</v>
      </c>
      <c r="G10" s="103" t="s">
        <v>308</v>
      </c>
      <c r="H10" s="103" t="s">
        <v>284</v>
      </c>
      <c r="I10" s="103" t="s">
        <v>309</v>
      </c>
      <c r="J10" s="103" t="s">
        <v>233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60" t="s">
        <v>252</v>
      </c>
      <c r="P10" s="9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39">
        <f t="shared" si="4"/>
        <v>0</v>
      </c>
      <c r="AD10" s="166"/>
      <c r="AE10" s="140">
        <f>AC10/AE$63*AE$64</f>
        <v>0</v>
      </c>
      <c r="AF10" s="54"/>
      <c r="AG10" s="140"/>
      <c r="AH10" s="171">
        <f t="shared" si="5"/>
        <v>0</v>
      </c>
    </row>
    <row r="11" spans="1:34" s="1" customFormat="1" ht="12.75">
      <c r="A11" s="60" t="s">
        <v>307</v>
      </c>
      <c r="B11" s="60" t="s">
        <v>308</v>
      </c>
      <c r="C11" s="60"/>
      <c r="D11" s="60" t="s">
        <v>309</v>
      </c>
      <c r="E11" s="60" t="s">
        <v>234</v>
      </c>
      <c r="F11" s="103" t="s">
        <v>307</v>
      </c>
      <c r="G11" s="103" t="s">
        <v>308</v>
      </c>
      <c r="H11" s="103" t="s">
        <v>284</v>
      </c>
      <c r="I11" s="103" t="s">
        <v>309</v>
      </c>
      <c r="J11" s="103" t="s">
        <v>234</v>
      </c>
      <c r="K11" s="25">
        <f t="shared" si="0"/>
        <v>0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60" t="s">
        <v>253</v>
      </c>
      <c r="P11" s="92">
        <v>0</v>
      </c>
      <c r="Q11" s="142">
        <v>28358.71</v>
      </c>
      <c r="R11" s="142">
        <v>9120.11</v>
      </c>
      <c r="S11" s="142">
        <v>63054.5</v>
      </c>
      <c r="T11" s="142">
        <v>34008.61</v>
      </c>
      <c r="U11" s="142">
        <v>63395.46</v>
      </c>
      <c r="V11" s="142">
        <v>7564.67</v>
      </c>
      <c r="W11" s="142">
        <v>13960.29</v>
      </c>
      <c r="X11" s="142">
        <v>15626.16</v>
      </c>
      <c r="Y11" s="142">
        <v>46078.93</v>
      </c>
      <c r="Z11" s="142">
        <v>0</v>
      </c>
      <c r="AA11" s="142">
        <v>0</v>
      </c>
      <c r="AB11" s="142">
        <v>0</v>
      </c>
      <c r="AC11" s="39">
        <f t="shared" si="4"/>
        <v>281167.44</v>
      </c>
      <c r="AD11" s="166"/>
      <c r="AE11" s="140">
        <f>AC11/AE$63*AE$64</f>
        <v>93722.48000000001</v>
      </c>
      <c r="AF11" s="54"/>
      <c r="AG11" s="140"/>
      <c r="AH11" s="171">
        <f t="shared" si="5"/>
        <v>374889.92000000004</v>
      </c>
    </row>
    <row r="12" spans="1:34" s="1" customFormat="1" ht="12.75">
      <c r="A12" s="60" t="s">
        <v>307</v>
      </c>
      <c r="B12" s="60" t="s">
        <v>308</v>
      </c>
      <c r="C12" s="60"/>
      <c r="D12" s="60" t="s">
        <v>312</v>
      </c>
      <c r="E12" s="60" t="s">
        <v>232</v>
      </c>
      <c r="F12" s="103" t="s">
        <v>307</v>
      </c>
      <c r="G12" s="103" t="s">
        <v>308</v>
      </c>
      <c r="H12" s="103" t="s">
        <v>284</v>
      </c>
      <c r="I12" s="103" t="s">
        <v>312</v>
      </c>
      <c r="J12" s="103" t="s">
        <v>232</v>
      </c>
      <c r="K12" s="25">
        <f t="shared" si="0"/>
        <v>0</v>
      </c>
      <c r="L12" s="25">
        <f t="shared" si="1"/>
        <v>0</v>
      </c>
      <c r="M12" s="25">
        <f t="shared" si="2"/>
        <v>0</v>
      </c>
      <c r="N12" s="25">
        <f t="shared" si="3"/>
        <v>0</v>
      </c>
      <c r="O12" s="60" t="s">
        <v>251</v>
      </c>
      <c r="P12" s="9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39">
        <f t="shared" si="4"/>
        <v>0</v>
      </c>
      <c r="AD12" s="166"/>
      <c r="AE12" s="140">
        <f>AC12/AE$63*AE$64</f>
        <v>0</v>
      </c>
      <c r="AF12" s="54"/>
      <c r="AG12" s="140"/>
      <c r="AH12" s="171">
        <f t="shared" si="5"/>
        <v>0</v>
      </c>
    </row>
    <row r="13" spans="1:34" s="1" customFormat="1" ht="12.75">
      <c r="A13" s="60" t="s">
        <v>307</v>
      </c>
      <c r="B13" s="60" t="s">
        <v>308</v>
      </c>
      <c r="C13" s="60"/>
      <c r="D13" s="60" t="s">
        <v>312</v>
      </c>
      <c r="E13" s="60" t="s">
        <v>233</v>
      </c>
      <c r="F13" s="103" t="s">
        <v>307</v>
      </c>
      <c r="G13" s="103" t="s">
        <v>308</v>
      </c>
      <c r="H13" s="103" t="s">
        <v>284</v>
      </c>
      <c r="I13" s="103" t="s">
        <v>312</v>
      </c>
      <c r="J13" s="103" t="s">
        <v>233</v>
      </c>
      <c r="K13" s="25">
        <f t="shared" si="0"/>
        <v>0</v>
      </c>
      <c r="L13" s="25">
        <f t="shared" si="1"/>
        <v>0</v>
      </c>
      <c r="M13" s="25">
        <f t="shared" si="2"/>
        <v>0</v>
      </c>
      <c r="N13" s="25">
        <f t="shared" si="3"/>
        <v>0</v>
      </c>
      <c r="O13" s="60" t="s">
        <v>252</v>
      </c>
      <c r="P13" s="9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39">
        <f t="shared" si="4"/>
        <v>0</v>
      </c>
      <c r="AD13" s="166"/>
      <c r="AE13" s="140">
        <f>AC13/AE$63*AE$64</f>
        <v>0</v>
      </c>
      <c r="AF13" s="54"/>
      <c r="AG13" s="140"/>
      <c r="AH13" s="171">
        <f t="shared" si="5"/>
        <v>0</v>
      </c>
    </row>
    <row r="14" spans="1:34" s="1" customFormat="1" ht="12.75">
      <c r="A14" s="60" t="s">
        <v>307</v>
      </c>
      <c r="B14" s="60" t="s">
        <v>308</v>
      </c>
      <c r="C14" s="60"/>
      <c r="D14" s="60" t="s">
        <v>312</v>
      </c>
      <c r="E14" s="60" t="s">
        <v>234</v>
      </c>
      <c r="F14" s="103" t="s">
        <v>307</v>
      </c>
      <c r="G14" s="103" t="s">
        <v>308</v>
      </c>
      <c r="H14" s="103" t="s">
        <v>284</v>
      </c>
      <c r="I14" s="103" t="s">
        <v>312</v>
      </c>
      <c r="J14" s="103" t="s">
        <v>234</v>
      </c>
      <c r="K14" s="25">
        <f t="shared" si="0"/>
        <v>0</v>
      </c>
      <c r="L14" s="25">
        <f t="shared" si="1"/>
        <v>0</v>
      </c>
      <c r="M14" s="25">
        <f t="shared" si="2"/>
        <v>0</v>
      </c>
      <c r="N14" s="25">
        <f t="shared" si="3"/>
        <v>0</v>
      </c>
      <c r="O14" s="60" t="s">
        <v>253</v>
      </c>
      <c r="P14" s="9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39">
        <f t="shared" si="4"/>
        <v>0</v>
      </c>
      <c r="AD14" s="166"/>
      <c r="AE14" s="140">
        <f>AC14/AE$63*AE$64</f>
        <v>0</v>
      </c>
      <c r="AF14" s="54"/>
      <c r="AG14" s="140"/>
      <c r="AH14" s="171">
        <f t="shared" si="5"/>
        <v>0</v>
      </c>
    </row>
    <row r="15" spans="1:34" s="1" customFormat="1" ht="12.75">
      <c r="A15" s="60" t="s">
        <v>307</v>
      </c>
      <c r="B15" s="60" t="s">
        <v>308</v>
      </c>
      <c r="C15" s="60"/>
      <c r="D15" s="60" t="s">
        <v>314</v>
      </c>
      <c r="E15" s="60" t="s">
        <v>106</v>
      </c>
      <c r="F15" s="103" t="s">
        <v>307</v>
      </c>
      <c r="G15" s="103" t="s">
        <v>308</v>
      </c>
      <c r="H15" s="103" t="s">
        <v>284</v>
      </c>
      <c r="I15" s="103" t="s">
        <v>314</v>
      </c>
      <c r="J15" s="103" t="s">
        <v>106</v>
      </c>
      <c r="K15" s="25">
        <f t="shared" si="0"/>
        <v>0</v>
      </c>
      <c r="L15" s="25">
        <f t="shared" si="1"/>
        <v>0</v>
      </c>
      <c r="M15" s="25">
        <f t="shared" si="2"/>
        <v>0</v>
      </c>
      <c r="N15" s="25">
        <f t="shared" si="3"/>
        <v>0</v>
      </c>
      <c r="O15" s="60" t="s">
        <v>110</v>
      </c>
      <c r="P15" s="9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39">
        <f t="shared" si="4"/>
        <v>0</v>
      </c>
      <c r="AD15" s="166"/>
      <c r="AE15" s="140">
        <f>AC15/AE$63*AE$64</f>
        <v>0</v>
      </c>
      <c r="AF15" s="54"/>
      <c r="AG15" s="140">
        <v>4090</v>
      </c>
      <c r="AH15" s="171">
        <f t="shared" si="5"/>
        <v>4090</v>
      </c>
    </row>
    <row r="16" spans="1:34" s="1" customFormat="1" ht="12.75">
      <c r="A16" s="60" t="s">
        <v>307</v>
      </c>
      <c r="B16" s="60" t="s">
        <v>308</v>
      </c>
      <c r="C16" s="60"/>
      <c r="D16" s="60" t="s">
        <v>314</v>
      </c>
      <c r="E16" s="60" t="s">
        <v>232</v>
      </c>
      <c r="F16" s="103" t="s">
        <v>307</v>
      </c>
      <c r="G16" s="103" t="s">
        <v>308</v>
      </c>
      <c r="H16" s="103" t="s">
        <v>284</v>
      </c>
      <c r="I16" s="103" t="s">
        <v>314</v>
      </c>
      <c r="J16" s="103" t="s">
        <v>232</v>
      </c>
      <c r="K16" s="25">
        <f t="shared" si="0"/>
        <v>0</v>
      </c>
      <c r="L16" s="25">
        <f t="shared" si="1"/>
        <v>0</v>
      </c>
      <c r="M16" s="25">
        <f t="shared" si="2"/>
        <v>0</v>
      </c>
      <c r="N16" s="25">
        <f t="shared" si="3"/>
        <v>0</v>
      </c>
      <c r="O16" s="60" t="s">
        <v>251</v>
      </c>
      <c r="P16" s="9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39">
        <f t="shared" si="4"/>
        <v>0</v>
      </c>
      <c r="AD16" s="166"/>
      <c r="AE16" s="140">
        <f>AC16/AE$63*AE$64</f>
        <v>0</v>
      </c>
      <c r="AF16" s="54"/>
      <c r="AG16" s="140"/>
      <c r="AH16" s="171">
        <f t="shared" si="5"/>
        <v>0</v>
      </c>
    </row>
    <row r="17" spans="1:34" s="1" customFormat="1" ht="12.75">
      <c r="A17" s="60" t="s">
        <v>307</v>
      </c>
      <c r="B17" s="60" t="s">
        <v>308</v>
      </c>
      <c r="C17" s="60"/>
      <c r="D17" s="60" t="s">
        <v>314</v>
      </c>
      <c r="E17" s="60" t="s">
        <v>233</v>
      </c>
      <c r="F17" s="103" t="s">
        <v>307</v>
      </c>
      <c r="G17" s="103" t="s">
        <v>308</v>
      </c>
      <c r="H17" s="103" t="s">
        <v>284</v>
      </c>
      <c r="I17" s="103" t="s">
        <v>314</v>
      </c>
      <c r="J17" s="103" t="s">
        <v>233</v>
      </c>
      <c r="K17" s="25">
        <f t="shared" si="0"/>
        <v>0</v>
      </c>
      <c r="L17" s="25">
        <f t="shared" si="1"/>
        <v>0</v>
      </c>
      <c r="M17" s="25">
        <f t="shared" si="2"/>
        <v>0</v>
      </c>
      <c r="N17" s="25">
        <f t="shared" si="3"/>
        <v>0</v>
      </c>
      <c r="O17" s="60" t="s">
        <v>252</v>
      </c>
      <c r="P17" s="9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39">
        <f t="shared" si="4"/>
        <v>0</v>
      </c>
      <c r="AD17" s="166"/>
      <c r="AE17" s="140">
        <f>AC17/AE$63*AE$64</f>
        <v>0</v>
      </c>
      <c r="AF17" s="54"/>
      <c r="AG17" s="140"/>
      <c r="AH17" s="171">
        <f t="shared" si="5"/>
        <v>0</v>
      </c>
    </row>
    <row r="18" spans="1:34" s="1" customFormat="1" ht="12.75">
      <c r="A18" s="60" t="s">
        <v>307</v>
      </c>
      <c r="B18" s="60" t="s">
        <v>308</v>
      </c>
      <c r="C18" s="60"/>
      <c r="D18" s="60" t="s">
        <v>314</v>
      </c>
      <c r="E18" s="60" t="s">
        <v>234</v>
      </c>
      <c r="F18" s="103" t="s">
        <v>307</v>
      </c>
      <c r="G18" s="103" t="s">
        <v>308</v>
      </c>
      <c r="H18" s="103" t="s">
        <v>284</v>
      </c>
      <c r="I18" s="103" t="s">
        <v>314</v>
      </c>
      <c r="J18" s="103" t="s">
        <v>234</v>
      </c>
      <c r="K18" s="25">
        <f t="shared" si="0"/>
        <v>0</v>
      </c>
      <c r="L18" s="25">
        <f t="shared" si="1"/>
        <v>0</v>
      </c>
      <c r="M18" s="25">
        <f t="shared" si="2"/>
        <v>0</v>
      </c>
      <c r="N18" s="25">
        <f t="shared" si="3"/>
        <v>0</v>
      </c>
      <c r="O18" s="60" t="s">
        <v>253</v>
      </c>
      <c r="P18" s="92">
        <v>0</v>
      </c>
      <c r="Q18" s="142">
        <v>2622.88</v>
      </c>
      <c r="R18" s="142">
        <v>43.3</v>
      </c>
      <c r="S18" s="142">
        <v>0</v>
      </c>
      <c r="T18" s="142">
        <v>0</v>
      </c>
      <c r="U18" s="142">
        <v>582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39">
        <f t="shared" si="4"/>
        <v>3248.1800000000003</v>
      </c>
      <c r="AD18" s="166"/>
      <c r="AE18" s="140">
        <f>AC18/AE$63*AE$64</f>
        <v>1082.7266666666667</v>
      </c>
      <c r="AF18" s="54"/>
      <c r="AG18" s="140"/>
      <c r="AH18" s="171">
        <f t="shared" si="5"/>
        <v>4330.906666666667</v>
      </c>
    </row>
    <row r="19" spans="1:34" s="1" customFormat="1" ht="12.75">
      <c r="A19" s="60" t="s">
        <v>307</v>
      </c>
      <c r="B19" s="60" t="s">
        <v>308</v>
      </c>
      <c r="C19" s="60"/>
      <c r="D19" s="60" t="s">
        <v>320</v>
      </c>
      <c r="E19" s="60" t="s">
        <v>232</v>
      </c>
      <c r="F19" s="103" t="s">
        <v>307</v>
      </c>
      <c r="G19" s="103" t="s">
        <v>308</v>
      </c>
      <c r="H19" s="103" t="s">
        <v>284</v>
      </c>
      <c r="I19" s="103" t="s">
        <v>320</v>
      </c>
      <c r="J19" s="103" t="s">
        <v>232</v>
      </c>
      <c r="K19" s="25">
        <f t="shared" si="0"/>
        <v>0</v>
      </c>
      <c r="L19" s="25">
        <f t="shared" si="1"/>
        <v>0</v>
      </c>
      <c r="M19" s="25">
        <f t="shared" si="2"/>
        <v>0</v>
      </c>
      <c r="N19" s="25">
        <f t="shared" si="3"/>
        <v>0</v>
      </c>
      <c r="O19" s="60" t="s">
        <v>251</v>
      </c>
      <c r="P19" s="9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39">
        <f t="shared" si="4"/>
        <v>0</v>
      </c>
      <c r="AD19" s="166"/>
      <c r="AE19" s="140">
        <f>AC19/AE$63*AE$64</f>
        <v>0</v>
      </c>
      <c r="AF19" s="54"/>
      <c r="AG19" s="140"/>
      <c r="AH19" s="171">
        <f t="shared" si="5"/>
        <v>0</v>
      </c>
    </row>
    <row r="20" spans="1:34" s="1" customFormat="1" ht="12.75">
      <c r="A20" s="60" t="s">
        <v>307</v>
      </c>
      <c r="B20" s="60" t="s">
        <v>308</v>
      </c>
      <c r="C20" s="60"/>
      <c r="D20" s="60" t="s">
        <v>320</v>
      </c>
      <c r="E20" s="60" t="s">
        <v>233</v>
      </c>
      <c r="F20" s="103" t="s">
        <v>307</v>
      </c>
      <c r="G20" s="103" t="s">
        <v>308</v>
      </c>
      <c r="H20" s="103" t="s">
        <v>284</v>
      </c>
      <c r="I20" s="103" t="s">
        <v>320</v>
      </c>
      <c r="J20" s="103" t="s">
        <v>233</v>
      </c>
      <c r="K20" s="25">
        <f t="shared" si="0"/>
        <v>0</v>
      </c>
      <c r="L20" s="25">
        <f t="shared" si="1"/>
        <v>0</v>
      </c>
      <c r="M20" s="25">
        <f t="shared" si="2"/>
        <v>0</v>
      </c>
      <c r="N20" s="25">
        <f t="shared" si="3"/>
        <v>0</v>
      </c>
      <c r="O20" s="60" t="s">
        <v>252</v>
      </c>
      <c r="P20" s="9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39">
        <f t="shared" si="4"/>
        <v>0</v>
      </c>
      <c r="AD20" s="166"/>
      <c r="AE20" s="140">
        <f>AC20/AE$63*AE$64</f>
        <v>0</v>
      </c>
      <c r="AF20" s="54"/>
      <c r="AG20" s="140">
        <v>38.4</v>
      </c>
      <c r="AH20" s="171">
        <f t="shared" si="5"/>
        <v>38.4</v>
      </c>
    </row>
    <row r="21" spans="1:34" s="1" customFormat="1" ht="12.75">
      <c r="A21" s="60" t="s">
        <v>307</v>
      </c>
      <c r="B21" s="60" t="s">
        <v>308</v>
      </c>
      <c r="C21" s="60"/>
      <c r="D21" s="60" t="s">
        <v>320</v>
      </c>
      <c r="E21" s="60" t="s">
        <v>234</v>
      </c>
      <c r="F21" s="103" t="s">
        <v>307</v>
      </c>
      <c r="G21" s="103" t="s">
        <v>308</v>
      </c>
      <c r="H21" s="103" t="s">
        <v>284</v>
      </c>
      <c r="I21" s="103" t="s">
        <v>320</v>
      </c>
      <c r="J21" s="103" t="s">
        <v>234</v>
      </c>
      <c r="K21" s="25">
        <f t="shared" si="0"/>
        <v>0</v>
      </c>
      <c r="L21" s="25">
        <f t="shared" si="1"/>
        <v>0</v>
      </c>
      <c r="M21" s="25">
        <f t="shared" si="2"/>
        <v>0</v>
      </c>
      <c r="N21" s="25">
        <f t="shared" si="3"/>
        <v>0</v>
      </c>
      <c r="O21" s="60" t="s">
        <v>253</v>
      </c>
      <c r="P21" s="9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39">
        <f t="shared" si="4"/>
        <v>0</v>
      </c>
      <c r="AD21" s="166"/>
      <c r="AE21" s="140">
        <f>AC21/AE$63*AE$64</f>
        <v>0</v>
      </c>
      <c r="AF21" s="54"/>
      <c r="AG21" s="140"/>
      <c r="AH21" s="171">
        <f t="shared" si="5"/>
        <v>0</v>
      </c>
    </row>
    <row r="22" spans="1:34" s="1" customFormat="1" ht="12.75">
      <c r="A22" s="60" t="s">
        <v>307</v>
      </c>
      <c r="B22" s="60" t="s">
        <v>308</v>
      </c>
      <c r="C22" s="60"/>
      <c r="D22" s="60" t="s">
        <v>324</v>
      </c>
      <c r="E22" s="60" t="s">
        <v>232</v>
      </c>
      <c r="F22" s="103" t="s">
        <v>307</v>
      </c>
      <c r="G22" s="103" t="s">
        <v>308</v>
      </c>
      <c r="H22" s="103" t="s">
        <v>284</v>
      </c>
      <c r="I22" s="103" t="s">
        <v>324</v>
      </c>
      <c r="J22" s="103" t="s">
        <v>232</v>
      </c>
      <c r="K22" s="25">
        <f t="shared" si="0"/>
        <v>0</v>
      </c>
      <c r="L22" s="25">
        <f t="shared" si="1"/>
        <v>0</v>
      </c>
      <c r="M22" s="25">
        <f t="shared" si="2"/>
        <v>0</v>
      </c>
      <c r="N22" s="25">
        <f aca="true" t="shared" si="6" ref="N22:N49">IF(E22=J22,0,"Fehler")</f>
        <v>0</v>
      </c>
      <c r="O22" s="60" t="s">
        <v>251</v>
      </c>
      <c r="P22" s="9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39">
        <f aca="true" t="shared" si="7" ref="AC22:AC49">SUM(Q22:AB22)</f>
        <v>0</v>
      </c>
      <c r="AD22" s="166"/>
      <c r="AE22" s="140">
        <f>AC22/AE$63*AE$64</f>
        <v>0</v>
      </c>
      <c r="AF22" s="54"/>
      <c r="AG22" s="140"/>
      <c r="AH22" s="171">
        <f aca="true" t="shared" si="8" ref="AH22:AH49">IF(AG22&gt;0,AG22,AC22+AE22+AF22)</f>
        <v>0</v>
      </c>
    </row>
    <row r="23" spans="1:34" s="1" customFormat="1" ht="12.75">
      <c r="A23" s="60" t="s">
        <v>307</v>
      </c>
      <c r="B23" s="60" t="s">
        <v>308</v>
      </c>
      <c r="C23" s="60"/>
      <c r="D23" s="60" t="s">
        <v>324</v>
      </c>
      <c r="E23" s="60" t="s">
        <v>233</v>
      </c>
      <c r="F23" s="103" t="s">
        <v>307</v>
      </c>
      <c r="G23" s="103" t="s">
        <v>308</v>
      </c>
      <c r="H23" s="103" t="s">
        <v>284</v>
      </c>
      <c r="I23" s="103" t="s">
        <v>324</v>
      </c>
      <c r="J23" s="103" t="s">
        <v>233</v>
      </c>
      <c r="K23" s="25">
        <f t="shared" si="0"/>
        <v>0</v>
      </c>
      <c r="L23" s="25">
        <f t="shared" si="1"/>
        <v>0</v>
      </c>
      <c r="M23" s="25">
        <f t="shared" si="2"/>
        <v>0</v>
      </c>
      <c r="N23" s="25">
        <f t="shared" si="6"/>
        <v>0</v>
      </c>
      <c r="O23" s="60" t="s">
        <v>252</v>
      </c>
      <c r="P23" s="9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39">
        <f t="shared" si="7"/>
        <v>0</v>
      </c>
      <c r="AD23" s="166"/>
      <c r="AE23" s="140">
        <f>AC23/AE$63*AE$64</f>
        <v>0</v>
      </c>
      <c r="AF23" s="54"/>
      <c r="AG23" s="140"/>
      <c r="AH23" s="171">
        <f t="shared" si="8"/>
        <v>0</v>
      </c>
    </row>
    <row r="24" spans="1:34" s="1" customFormat="1" ht="12.75">
      <c r="A24" s="60" t="s">
        <v>307</v>
      </c>
      <c r="B24" s="60" t="s">
        <v>308</v>
      </c>
      <c r="C24" s="60"/>
      <c r="D24" s="60" t="s">
        <v>324</v>
      </c>
      <c r="E24" s="60" t="s">
        <v>234</v>
      </c>
      <c r="F24" s="103" t="s">
        <v>307</v>
      </c>
      <c r="G24" s="103" t="s">
        <v>308</v>
      </c>
      <c r="H24" s="103" t="s">
        <v>284</v>
      </c>
      <c r="I24" s="103" t="s">
        <v>324</v>
      </c>
      <c r="J24" s="103" t="s">
        <v>234</v>
      </c>
      <c r="K24" s="25">
        <f t="shared" si="0"/>
        <v>0</v>
      </c>
      <c r="L24" s="25">
        <f t="shared" si="1"/>
        <v>0</v>
      </c>
      <c r="M24" s="25">
        <f t="shared" si="2"/>
        <v>0</v>
      </c>
      <c r="N24" s="25">
        <f t="shared" si="6"/>
        <v>0</v>
      </c>
      <c r="O24" s="60" t="s">
        <v>253</v>
      </c>
      <c r="P24" s="9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39">
        <f t="shared" si="7"/>
        <v>0</v>
      </c>
      <c r="AD24" s="166"/>
      <c r="AE24" s="140">
        <f>AC24/AE$63*AE$64</f>
        <v>0</v>
      </c>
      <c r="AF24" s="54"/>
      <c r="AG24" s="140"/>
      <c r="AH24" s="171">
        <f t="shared" si="8"/>
        <v>0</v>
      </c>
    </row>
    <row r="25" spans="1:34" s="1" customFormat="1" ht="12.75">
      <c r="A25" s="60" t="s">
        <v>307</v>
      </c>
      <c r="B25" s="60" t="s">
        <v>308</v>
      </c>
      <c r="C25" s="60"/>
      <c r="D25" s="60" t="s">
        <v>328</v>
      </c>
      <c r="E25" s="60" t="s">
        <v>232</v>
      </c>
      <c r="F25" s="103" t="s">
        <v>307</v>
      </c>
      <c r="G25" s="103" t="s">
        <v>308</v>
      </c>
      <c r="H25" s="103" t="s">
        <v>284</v>
      </c>
      <c r="I25" s="103" t="s">
        <v>328</v>
      </c>
      <c r="J25" s="103" t="s">
        <v>232</v>
      </c>
      <c r="K25" s="25">
        <f t="shared" si="0"/>
        <v>0</v>
      </c>
      <c r="L25" s="25">
        <f t="shared" si="1"/>
        <v>0</v>
      </c>
      <c r="M25" s="25">
        <f t="shared" si="2"/>
        <v>0</v>
      </c>
      <c r="N25" s="25">
        <f t="shared" si="6"/>
        <v>0</v>
      </c>
      <c r="O25" s="60" t="s">
        <v>251</v>
      </c>
      <c r="P25" s="9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39">
        <f t="shared" si="7"/>
        <v>0</v>
      </c>
      <c r="AD25" s="166"/>
      <c r="AE25" s="140">
        <f>AC25/AE$63*AE$64</f>
        <v>0</v>
      </c>
      <c r="AF25" s="54"/>
      <c r="AG25" s="140"/>
      <c r="AH25" s="171">
        <f t="shared" si="8"/>
        <v>0</v>
      </c>
    </row>
    <row r="26" spans="1:34" s="1" customFormat="1" ht="12.75">
      <c r="A26" s="60" t="s">
        <v>307</v>
      </c>
      <c r="B26" s="60" t="s">
        <v>308</v>
      </c>
      <c r="C26" s="60"/>
      <c r="D26" s="60" t="s">
        <v>328</v>
      </c>
      <c r="E26" s="60" t="s">
        <v>233</v>
      </c>
      <c r="F26" s="103" t="s">
        <v>307</v>
      </c>
      <c r="G26" s="103" t="s">
        <v>308</v>
      </c>
      <c r="H26" s="103" t="s">
        <v>284</v>
      </c>
      <c r="I26" s="103" t="s">
        <v>328</v>
      </c>
      <c r="J26" s="103" t="s">
        <v>233</v>
      </c>
      <c r="K26" s="25">
        <f t="shared" si="0"/>
        <v>0</v>
      </c>
      <c r="L26" s="25">
        <f t="shared" si="1"/>
        <v>0</v>
      </c>
      <c r="M26" s="25">
        <f t="shared" si="2"/>
        <v>0</v>
      </c>
      <c r="N26" s="25">
        <f t="shared" si="6"/>
        <v>0</v>
      </c>
      <c r="O26" s="60" t="s">
        <v>252</v>
      </c>
      <c r="P26" s="9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39">
        <f t="shared" si="7"/>
        <v>0</v>
      </c>
      <c r="AD26" s="166"/>
      <c r="AE26" s="140">
        <f>AC26/AE$63*AE$64</f>
        <v>0</v>
      </c>
      <c r="AF26" s="54"/>
      <c r="AG26" s="140">
        <v>57.12</v>
      </c>
      <c r="AH26" s="171">
        <f t="shared" si="8"/>
        <v>57.12</v>
      </c>
    </row>
    <row r="27" spans="1:34" s="1" customFormat="1" ht="12.75">
      <c r="A27" s="60" t="s">
        <v>307</v>
      </c>
      <c r="B27" s="60" t="s">
        <v>308</v>
      </c>
      <c r="C27" s="60"/>
      <c r="D27" s="60" t="s">
        <v>328</v>
      </c>
      <c r="E27" s="60" t="s">
        <v>234</v>
      </c>
      <c r="F27" s="103" t="s">
        <v>307</v>
      </c>
      <c r="G27" s="103" t="s">
        <v>308</v>
      </c>
      <c r="H27" s="103" t="s">
        <v>284</v>
      </c>
      <c r="I27" s="103" t="s">
        <v>328</v>
      </c>
      <c r="J27" s="103" t="s">
        <v>234</v>
      </c>
      <c r="K27" s="25">
        <f t="shared" si="0"/>
        <v>0</v>
      </c>
      <c r="L27" s="25">
        <f t="shared" si="1"/>
        <v>0</v>
      </c>
      <c r="M27" s="25">
        <f t="shared" si="2"/>
        <v>0</v>
      </c>
      <c r="N27" s="25">
        <f t="shared" si="6"/>
        <v>0</v>
      </c>
      <c r="O27" s="60" t="s">
        <v>253</v>
      </c>
      <c r="P27" s="9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39">
        <f t="shared" si="7"/>
        <v>0</v>
      </c>
      <c r="AD27" s="166"/>
      <c r="AE27" s="140">
        <f>AC27/AE$63*AE$64</f>
        <v>0</v>
      </c>
      <c r="AF27" s="54"/>
      <c r="AG27" s="140"/>
      <c r="AH27" s="171">
        <f t="shared" si="8"/>
        <v>0</v>
      </c>
    </row>
    <row r="28" spans="1:34" s="1" customFormat="1" ht="12.75">
      <c r="A28" s="60" t="s">
        <v>307</v>
      </c>
      <c r="B28" s="60" t="s">
        <v>308</v>
      </c>
      <c r="C28" s="60" t="s">
        <v>284</v>
      </c>
      <c r="D28" s="60" t="s">
        <v>569</v>
      </c>
      <c r="E28" s="60" t="s">
        <v>234</v>
      </c>
      <c r="F28" s="103" t="s">
        <v>307</v>
      </c>
      <c r="G28" s="103" t="s">
        <v>308</v>
      </c>
      <c r="H28" s="103" t="s">
        <v>284</v>
      </c>
      <c r="I28" s="103" t="s">
        <v>569</v>
      </c>
      <c r="J28" s="103" t="s">
        <v>234</v>
      </c>
      <c r="K28" s="25">
        <f>IF(A28=F28,0,"Fehler")</f>
        <v>0</v>
      </c>
      <c r="L28" s="25">
        <f>IF(B28=G28,0,"Fehler")</f>
        <v>0</v>
      </c>
      <c r="M28" s="25">
        <f>IF(D28=I28,0,"Fehler")</f>
        <v>0</v>
      </c>
      <c r="N28" s="25">
        <f>IF(E28=J28,0,"Fehler")</f>
        <v>0</v>
      </c>
      <c r="O28" s="60" t="s">
        <v>253</v>
      </c>
      <c r="P28" s="92"/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39">
        <f>SUM(Q28:AB28)</f>
        <v>0</v>
      </c>
      <c r="AD28" s="166"/>
      <c r="AE28" s="140">
        <f>AC28/AE$63*AE$64</f>
        <v>0</v>
      </c>
      <c r="AF28" s="54"/>
      <c r="AG28" s="140"/>
      <c r="AH28" s="171">
        <f>IF(AG28&gt;0,AG28,AC28+AE28+AF28)</f>
        <v>0</v>
      </c>
    </row>
    <row r="29" spans="1:34" s="1" customFormat="1" ht="12.75">
      <c r="A29" s="60" t="s">
        <v>307</v>
      </c>
      <c r="B29" s="60" t="s">
        <v>308</v>
      </c>
      <c r="C29" s="60"/>
      <c r="D29" s="60" t="s">
        <v>329</v>
      </c>
      <c r="E29" s="60" t="s">
        <v>232</v>
      </c>
      <c r="F29" s="103" t="s">
        <v>307</v>
      </c>
      <c r="G29" s="103" t="s">
        <v>308</v>
      </c>
      <c r="H29" s="103" t="s">
        <v>284</v>
      </c>
      <c r="I29" s="103" t="s">
        <v>329</v>
      </c>
      <c r="J29" s="103" t="s">
        <v>232</v>
      </c>
      <c r="K29" s="25">
        <f t="shared" si="0"/>
        <v>0</v>
      </c>
      <c r="L29" s="25">
        <f t="shared" si="1"/>
        <v>0</v>
      </c>
      <c r="M29" s="25">
        <f t="shared" si="2"/>
        <v>0</v>
      </c>
      <c r="N29" s="25">
        <f t="shared" si="6"/>
        <v>0</v>
      </c>
      <c r="O29" s="60" t="s">
        <v>251</v>
      </c>
      <c r="P29" s="9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39">
        <f t="shared" si="7"/>
        <v>0</v>
      </c>
      <c r="AD29" s="166"/>
      <c r="AE29" s="140">
        <f>AC29/AE$63*AE$64</f>
        <v>0</v>
      </c>
      <c r="AF29" s="54"/>
      <c r="AG29" s="140"/>
      <c r="AH29" s="171">
        <f t="shared" si="8"/>
        <v>0</v>
      </c>
    </row>
    <row r="30" spans="1:34" s="1" customFormat="1" ht="12.75">
      <c r="A30" s="60" t="s">
        <v>307</v>
      </c>
      <c r="B30" s="60" t="s">
        <v>308</v>
      </c>
      <c r="C30" s="60"/>
      <c r="D30" s="60" t="s">
        <v>329</v>
      </c>
      <c r="E30" s="60" t="s">
        <v>233</v>
      </c>
      <c r="F30" s="103" t="s">
        <v>307</v>
      </c>
      <c r="G30" s="103" t="s">
        <v>308</v>
      </c>
      <c r="H30" s="103" t="s">
        <v>284</v>
      </c>
      <c r="I30" s="103" t="s">
        <v>329</v>
      </c>
      <c r="J30" s="103" t="s">
        <v>233</v>
      </c>
      <c r="K30" s="25">
        <f t="shared" si="0"/>
        <v>0</v>
      </c>
      <c r="L30" s="25">
        <f t="shared" si="1"/>
        <v>0</v>
      </c>
      <c r="M30" s="25">
        <f t="shared" si="2"/>
        <v>0</v>
      </c>
      <c r="N30" s="25">
        <f t="shared" si="6"/>
        <v>0</v>
      </c>
      <c r="O30" s="60" t="s">
        <v>252</v>
      </c>
      <c r="P30" s="92">
        <v>0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39">
        <f t="shared" si="7"/>
        <v>0</v>
      </c>
      <c r="AD30" s="166"/>
      <c r="AE30" s="140">
        <f>AC30/AE$63*AE$64</f>
        <v>0</v>
      </c>
      <c r="AF30" s="54"/>
      <c r="AG30" s="140"/>
      <c r="AH30" s="171">
        <f t="shared" si="8"/>
        <v>0</v>
      </c>
    </row>
    <row r="31" spans="1:34" s="1" customFormat="1" ht="12.75">
      <c r="A31" s="60" t="s">
        <v>307</v>
      </c>
      <c r="B31" s="60" t="s">
        <v>308</v>
      </c>
      <c r="C31" s="60"/>
      <c r="D31" s="60" t="s">
        <v>329</v>
      </c>
      <c r="E31" s="60" t="s">
        <v>234</v>
      </c>
      <c r="F31" s="103" t="s">
        <v>307</v>
      </c>
      <c r="G31" s="103" t="s">
        <v>308</v>
      </c>
      <c r="H31" s="103" t="s">
        <v>284</v>
      </c>
      <c r="I31" s="103" t="s">
        <v>329</v>
      </c>
      <c r="J31" s="103" t="s">
        <v>234</v>
      </c>
      <c r="K31" s="25">
        <f t="shared" si="0"/>
        <v>0</v>
      </c>
      <c r="L31" s="25">
        <f t="shared" si="1"/>
        <v>0</v>
      </c>
      <c r="M31" s="25">
        <f t="shared" si="2"/>
        <v>0</v>
      </c>
      <c r="N31" s="25">
        <f t="shared" si="6"/>
        <v>0</v>
      </c>
      <c r="O31" s="60" t="s">
        <v>253</v>
      </c>
      <c r="P31" s="92">
        <v>0</v>
      </c>
      <c r="Q31" s="142">
        <v>15628.42</v>
      </c>
      <c r="R31" s="142">
        <v>0</v>
      </c>
      <c r="S31" s="142">
        <v>833.4</v>
      </c>
      <c r="T31" s="142">
        <v>260.4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39">
        <f t="shared" si="7"/>
        <v>16722.22</v>
      </c>
      <c r="AD31" s="166"/>
      <c r="AE31" s="140">
        <f>AC31/AE$63*AE$64</f>
        <v>5574.073333333334</v>
      </c>
      <c r="AF31" s="54"/>
      <c r="AG31" s="140"/>
      <c r="AH31" s="171">
        <f t="shared" si="8"/>
        <v>22296.293333333335</v>
      </c>
    </row>
    <row r="32" spans="1:34" s="1" customFormat="1" ht="12.75">
      <c r="A32" s="60" t="s">
        <v>307</v>
      </c>
      <c r="B32" s="60" t="s">
        <v>308</v>
      </c>
      <c r="C32" s="60"/>
      <c r="D32" s="60" t="s">
        <v>342</v>
      </c>
      <c r="E32" s="60" t="s">
        <v>232</v>
      </c>
      <c r="F32" s="103" t="s">
        <v>307</v>
      </c>
      <c r="G32" s="103" t="s">
        <v>308</v>
      </c>
      <c r="H32" s="103" t="s">
        <v>284</v>
      </c>
      <c r="I32" s="103" t="s">
        <v>342</v>
      </c>
      <c r="J32" s="103" t="s">
        <v>232</v>
      </c>
      <c r="K32" s="25">
        <f t="shared" si="0"/>
        <v>0</v>
      </c>
      <c r="L32" s="25">
        <f t="shared" si="1"/>
        <v>0</v>
      </c>
      <c r="M32" s="25">
        <f t="shared" si="2"/>
        <v>0</v>
      </c>
      <c r="N32" s="25">
        <f t="shared" si="6"/>
        <v>0</v>
      </c>
      <c r="O32" s="60" t="s">
        <v>251</v>
      </c>
      <c r="P32" s="9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39">
        <f t="shared" si="7"/>
        <v>0</v>
      </c>
      <c r="AD32" s="166"/>
      <c r="AE32" s="140">
        <f>AC32/AE$63*AE$64</f>
        <v>0</v>
      </c>
      <c r="AF32" s="54"/>
      <c r="AG32" s="140"/>
      <c r="AH32" s="171">
        <f t="shared" si="8"/>
        <v>0</v>
      </c>
    </row>
    <row r="33" spans="1:34" s="1" customFormat="1" ht="12.75">
      <c r="A33" s="60" t="s">
        <v>307</v>
      </c>
      <c r="B33" s="60" t="s">
        <v>308</v>
      </c>
      <c r="C33" s="60"/>
      <c r="D33" s="60" t="s">
        <v>342</v>
      </c>
      <c r="E33" s="60" t="s">
        <v>233</v>
      </c>
      <c r="F33" s="103" t="s">
        <v>307</v>
      </c>
      <c r="G33" s="103" t="s">
        <v>308</v>
      </c>
      <c r="H33" s="103" t="s">
        <v>284</v>
      </c>
      <c r="I33" s="103" t="s">
        <v>342</v>
      </c>
      <c r="J33" s="103" t="s">
        <v>233</v>
      </c>
      <c r="K33" s="25">
        <f t="shared" si="0"/>
        <v>0</v>
      </c>
      <c r="L33" s="25">
        <f t="shared" si="1"/>
        <v>0</v>
      </c>
      <c r="M33" s="25">
        <f t="shared" si="2"/>
        <v>0</v>
      </c>
      <c r="N33" s="25">
        <f t="shared" si="6"/>
        <v>0</v>
      </c>
      <c r="O33" s="60" t="s">
        <v>252</v>
      </c>
      <c r="P33" s="9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39">
        <f t="shared" si="7"/>
        <v>0</v>
      </c>
      <c r="AD33" s="166"/>
      <c r="AE33" s="140">
        <f>AC33/AE$63*AE$64</f>
        <v>0</v>
      </c>
      <c r="AF33" s="54"/>
      <c r="AG33" s="140"/>
      <c r="AH33" s="171">
        <f t="shared" si="8"/>
        <v>0</v>
      </c>
    </row>
    <row r="34" spans="1:34" s="1" customFormat="1" ht="12.75">
      <c r="A34" s="60" t="s">
        <v>307</v>
      </c>
      <c r="B34" s="60" t="s">
        <v>308</v>
      </c>
      <c r="C34" s="60"/>
      <c r="D34" s="60" t="s">
        <v>342</v>
      </c>
      <c r="E34" s="60" t="s">
        <v>234</v>
      </c>
      <c r="F34" s="103" t="s">
        <v>307</v>
      </c>
      <c r="G34" s="103" t="s">
        <v>308</v>
      </c>
      <c r="H34" s="103" t="s">
        <v>284</v>
      </c>
      <c r="I34" s="103" t="s">
        <v>342</v>
      </c>
      <c r="J34" s="103" t="s">
        <v>234</v>
      </c>
      <c r="K34" s="25">
        <f t="shared" si="0"/>
        <v>0</v>
      </c>
      <c r="L34" s="25">
        <f t="shared" si="1"/>
        <v>0</v>
      </c>
      <c r="M34" s="25">
        <f t="shared" si="2"/>
        <v>0</v>
      </c>
      <c r="N34" s="25">
        <f t="shared" si="6"/>
        <v>0</v>
      </c>
      <c r="O34" s="60" t="s">
        <v>253</v>
      </c>
      <c r="P34" s="92">
        <v>0</v>
      </c>
      <c r="Q34" s="142">
        <v>114</v>
      </c>
      <c r="R34" s="142">
        <v>0</v>
      </c>
      <c r="S34" s="142">
        <v>0</v>
      </c>
      <c r="T34" s="142">
        <v>0</v>
      </c>
      <c r="U34" s="142">
        <v>0</v>
      </c>
      <c r="V34" s="142">
        <v>2325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39">
        <f t="shared" si="7"/>
        <v>2439</v>
      </c>
      <c r="AD34" s="166"/>
      <c r="AE34" s="140">
        <f>AC34/AE$63*AE$64</f>
        <v>813</v>
      </c>
      <c r="AF34" s="54"/>
      <c r="AG34" s="140"/>
      <c r="AH34" s="171">
        <f t="shared" si="8"/>
        <v>3252</v>
      </c>
    </row>
    <row r="35" spans="1:34" s="1" customFormat="1" ht="12.75">
      <c r="A35" s="60" t="s">
        <v>307</v>
      </c>
      <c r="B35" s="60" t="s">
        <v>308</v>
      </c>
      <c r="C35" s="60"/>
      <c r="D35" s="60" t="s">
        <v>562</v>
      </c>
      <c r="E35" s="60" t="s">
        <v>232</v>
      </c>
      <c r="F35" s="103" t="s">
        <v>307</v>
      </c>
      <c r="G35" s="103" t="s">
        <v>308</v>
      </c>
      <c r="H35" s="103" t="s">
        <v>284</v>
      </c>
      <c r="I35" s="103" t="s">
        <v>562</v>
      </c>
      <c r="J35" s="103" t="s">
        <v>232</v>
      </c>
      <c r="K35" s="25">
        <f t="shared" si="0"/>
        <v>0</v>
      </c>
      <c r="L35" s="25">
        <f t="shared" si="1"/>
        <v>0</v>
      </c>
      <c r="M35" s="25">
        <f t="shared" si="2"/>
        <v>0</v>
      </c>
      <c r="N35" s="25">
        <f t="shared" si="6"/>
        <v>0</v>
      </c>
      <c r="O35" s="60" t="s">
        <v>251</v>
      </c>
      <c r="P35" s="9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39">
        <f t="shared" si="7"/>
        <v>0</v>
      </c>
      <c r="AD35" s="166"/>
      <c r="AE35" s="140">
        <f>AC35/AE$63*AE$64</f>
        <v>0</v>
      </c>
      <c r="AF35" s="54"/>
      <c r="AG35" s="140"/>
      <c r="AH35" s="171">
        <f t="shared" si="8"/>
        <v>0</v>
      </c>
    </row>
    <row r="36" spans="1:34" s="1" customFormat="1" ht="12.75">
      <c r="A36" s="60" t="s">
        <v>307</v>
      </c>
      <c r="B36" s="60" t="s">
        <v>308</v>
      </c>
      <c r="C36" s="60"/>
      <c r="D36" s="60" t="s">
        <v>562</v>
      </c>
      <c r="E36" s="60" t="s">
        <v>233</v>
      </c>
      <c r="F36" s="103" t="s">
        <v>307</v>
      </c>
      <c r="G36" s="103" t="s">
        <v>308</v>
      </c>
      <c r="H36" s="103" t="s">
        <v>284</v>
      </c>
      <c r="I36" s="103" t="s">
        <v>562</v>
      </c>
      <c r="J36" s="103" t="s">
        <v>233</v>
      </c>
      <c r="K36" s="25">
        <f t="shared" si="0"/>
        <v>0</v>
      </c>
      <c r="L36" s="25">
        <f t="shared" si="1"/>
        <v>0</v>
      </c>
      <c r="M36" s="25">
        <f t="shared" si="2"/>
        <v>0</v>
      </c>
      <c r="N36" s="25">
        <f t="shared" si="6"/>
        <v>0</v>
      </c>
      <c r="O36" s="60" t="s">
        <v>252</v>
      </c>
      <c r="P36" s="9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39">
        <f t="shared" si="7"/>
        <v>0</v>
      </c>
      <c r="AD36" s="166"/>
      <c r="AE36" s="140">
        <f>AC36/AE$63*AE$64</f>
        <v>0</v>
      </c>
      <c r="AF36" s="54"/>
      <c r="AG36" s="140"/>
      <c r="AH36" s="171">
        <f t="shared" si="8"/>
        <v>0</v>
      </c>
    </row>
    <row r="37" spans="1:34" s="1" customFormat="1" ht="12.75">
      <c r="A37" s="60" t="s">
        <v>307</v>
      </c>
      <c r="B37" s="60" t="s">
        <v>308</v>
      </c>
      <c r="C37" s="60"/>
      <c r="D37" s="60" t="s">
        <v>562</v>
      </c>
      <c r="E37" s="60" t="s">
        <v>234</v>
      </c>
      <c r="F37" s="103" t="s">
        <v>307</v>
      </c>
      <c r="G37" s="103" t="s">
        <v>308</v>
      </c>
      <c r="H37" s="103" t="s">
        <v>284</v>
      </c>
      <c r="I37" s="103" t="s">
        <v>562</v>
      </c>
      <c r="J37" s="103" t="s">
        <v>234</v>
      </c>
      <c r="K37" s="25">
        <f t="shared" si="0"/>
        <v>0</v>
      </c>
      <c r="L37" s="25">
        <f t="shared" si="1"/>
        <v>0</v>
      </c>
      <c r="M37" s="25">
        <f t="shared" si="2"/>
        <v>0</v>
      </c>
      <c r="N37" s="25">
        <f t="shared" si="6"/>
        <v>0</v>
      </c>
      <c r="O37" s="60" t="s">
        <v>253</v>
      </c>
      <c r="P37" s="92">
        <v>0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39">
        <f t="shared" si="7"/>
        <v>0</v>
      </c>
      <c r="AD37" s="166"/>
      <c r="AE37" s="140">
        <f>AC37/AE$63*AE$64</f>
        <v>0</v>
      </c>
      <c r="AF37" s="54"/>
      <c r="AG37" s="140"/>
      <c r="AH37" s="171">
        <f t="shared" si="8"/>
        <v>0</v>
      </c>
    </row>
    <row r="38" spans="1:34" s="1" customFormat="1" ht="12.75">
      <c r="A38" s="60" t="s">
        <v>307</v>
      </c>
      <c r="B38" s="60" t="s">
        <v>308</v>
      </c>
      <c r="C38" s="60"/>
      <c r="D38" s="60" t="s">
        <v>567</v>
      </c>
      <c r="E38" s="60" t="s">
        <v>232</v>
      </c>
      <c r="F38" s="103" t="s">
        <v>307</v>
      </c>
      <c r="G38" s="103" t="s">
        <v>308</v>
      </c>
      <c r="H38" s="103" t="s">
        <v>284</v>
      </c>
      <c r="I38" s="103" t="s">
        <v>567</v>
      </c>
      <c r="J38" s="103" t="s">
        <v>232</v>
      </c>
      <c r="K38" s="25">
        <f t="shared" si="0"/>
        <v>0</v>
      </c>
      <c r="L38" s="25">
        <f t="shared" si="1"/>
        <v>0</v>
      </c>
      <c r="M38" s="25">
        <f t="shared" si="2"/>
        <v>0</v>
      </c>
      <c r="N38" s="25">
        <f t="shared" si="6"/>
        <v>0</v>
      </c>
      <c r="O38" s="60" t="s">
        <v>251</v>
      </c>
      <c r="P38" s="9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39">
        <f t="shared" si="7"/>
        <v>0</v>
      </c>
      <c r="AD38" s="166"/>
      <c r="AE38" s="140">
        <f>AC38/AE$63*AE$64</f>
        <v>0</v>
      </c>
      <c r="AF38" s="54"/>
      <c r="AG38" s="140"/>
      <c r="AH38" s="171">
        <f t="shared" si="8"/>
        <v>0</v>
      </c>
    </row>
    <row r="39" spans="1:34" s="1" customFormat="1" ht="12.75">
      <c r="A39" s="60" t="s">
        <v>307</v>
      </c>
      <c r="B39" s="60" t="s">
        <v>308</v>
      </c>
      <c r="C39" s="60"/>
      <c r="D39" s="60" t="s">
        <v>567</v>
      </c>
      <c r="E39" s="60" t="s">
        <v>233</v>
      </c>
      <c r="F39" s="103" t="s">
        <v>307</v>
      </c>
      <c r="G39" s="103" t="s">
        <v>308</v>
      </c>
      <c r="H39" s="103" t="s">
        <v>284</v>
      </c>
      <c r="I39" s="103" t="s">
        <v>567</v>
      </c>
      <c r="J39" s="103" t="s">
        <v>233</v>
      </c>
      <c r="K39" s="25">
        <f t="shared" si="0"/>
        <v>0</v>
      </c>
      <c r="L39" s="25">
        <f t="shared" si="1"/>
        <v>0</v>
      </c>
      <c r="M39" s="25">
        <f t="shared" si="2"/>
        <v>0</v>
      </c>
      <c r="N39" s="25">
        <f t="shared" si="6"/>
        <v>0</v>
      </c>
      <c r="O39" s="60" t="s">
        <v>252</v>
      </c>
      <c r="P39" s="92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0</v>
      </c>
      <c r="AA39" s="142">
        <v>0</v>
      </c>
      <c r="AB39" s="142">
        <v>0</v>
      </c>
      <c r="AC39" s="39">
        <f t="shared" si="7"/>
        <v>0</v>
      </c>
      <c r="AD39" s="166"/>
      <c r="AE39" s="140">
        <f>AC39/AE$63*AE$64</f>
        <v>0</v>
      </c>
      <c r="AF39" s="54"/>
      <c r="AG39" s="140"/>
      <c r="AH39" s="171">
        <f t="shared" si="8"/>
        <v>0</v>
      </c>
    </row>
    <row r="40" spans="1:34" s="1" customFormat="1" ht="12.75">
      <c r="A40" s="60" t="s">
        <v>307</v>
      </c>
      <c r="B40" s="60" t="s">
        <v>308</v>
      </c>
      <c r="C40" s="60"/>
      <c r="D40" s="60" t="s">
        <v>567</v>
      </c>
      <c r="E40" s="60" t="s">
        <v>234</v>
      </c>
      <c r="F40" s="103" t="s">
        <v>307</v>
      </c>
      <c r="G40" s="103" t="s">
        <v>308</v>
      </c>
      <c r="H40" s="103" t="s">
        <v>284</v>
      </c>
      <c r="I40" s="103" t="s">
        <v>567</v>
      </c>
      <c r="J40" s="103" t="s">
        <v>234</v>
      </c>
      <c r="K40" s="25">
        <f t="shared" si="0"/>
        <v>0</v>
      </c>
      <c r="L40" s="25">
        <f t="shared" si="1"/>
        <v>0</v>
      </c>
      <c r="M40" s="25">
        <f t="shared" si="2"/>
        <v>0</v>
      </c>
      <c r="N40" s="25">
        <f t="shared" si="6"/>
        <v>0</v>
      </c>
      <c r="O40" s="60" t="s">
        <v>253</v>
      </c>
      <c r="P40" s="9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39">
        <f t="shared" si="7"/>
        <v>0</v>
      </c>
      <c r="AD40" s="166"/>
      <c r="AE40" s="140">
        <f>AC40/AE$63*AE$64</f>
        <v>0</v>
      </c>
      <c r="AF40" s="54"/>
      <c r="AG40" s="140"/>
      <c r="AH40" s="171">
        <f t="shared" si="8"/>
        <v>0</v>
      </c>
    </row>
    <row r="41" spans="1:34" s="1" customFormat="1" ht="12.75">
      <c r="A41" s="60" t="s">
        <v>307</v>
      </c>
      <c r="B41" s="60" t="s">
        <v>308</v>
      </c>
      <c r="C41" s="60"/>
      <c r="D41" s="60" t="s">
        <v>350</v>
      </c>
      <c r="E41" s="60" t="s">
        <v>231</v>
      </c>
      <c r="F41" s="103" t="s">
        <v>307</v>
      </c>
      <c r="G41" s="103" t="s">
        <v>308</v>
      </c>
      <c r="H41" s="103" t="s">
        <v>284</v>
      </c>
      <c r="I41" s="103" t="s">
        <v>350</v>
      </c>
      <c r="J41" s="103" t="s">
        <v>231</v>
      </c>
      <c r="K41" s="25">
        <f t="shared" si="0"/>
        <v>0</v>
      </c>
      <c r="L41" s="25">
        <f t="shared" si="1"/>
        <v>0</v>
      </c>
      <c r="M41" s="25">
        <f t="shared" si="2"/>
        <v>0</v>
      </c>
      <c r="N41" s="25">
        <f t="shared" si="6"/>
        <v>0</v>
      </c>
      <c r="O41" s="60" t="s">
        <v>250</v>
      </c>
      <c r="P41" s="9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2">
        <v>0</v>
      </c>
      <c r="AA41" s="142">
        <v>0</v>
      </c>
      <c r="AB41" s="142">
        <v>0</v>
      </c>
      <c r="AC41" s="39">
        <f t="shared" si="7"/>
        <v>0</v>
      </c>
      <c r="AD41" s="166"/>
      <c r="AE41" s="140">
        <f>AC41/AE$63*AE$64</f>
        <v>0</v>
      </c>
      <c r="AF41" s="54"/>
      <c r="AG41" s="140"/>
      <c r="AH41" s="171">
        <f t="shared" si="8"/>
        <v>0</v>
      </c>
    </row>
    <row r="42" spans="1:34" s="1" customFormat="1" ht="12.75">
      <c r="A42" s="60" t="s">
        <v>307</v>
      </c>
      <c r="B42" s="60" t="s">
        <v>308</v>
      </c>
      <c r="C42" s="60"/>
      <c r="D42" s="60" t="s">
        <v>350</v>
      </c>
      <c r="E42" s="60" t="s">
        <v>232</v>
      </c>
      <c r="F42" s="103" t="s">
        <v>307</v>
      </c>
      <c r="G42" s="103" t="s">
        <v>308</v>
      </c>
      <c r="H42" s="103" t="s">
        <v>284</v>
      </c>
      <c r="I42" s="103" t="s">
        <v>350</v>
      </c>
      <c r="J42" s="103" t="s">
        <v>232</v>
      </c>
      <c r="K42" s="25">
        <f t="shared" si="0"/>
        <v>0</v>
      </c>
      <c r="L42" s="25">
        <f t="shared" si="1"/>
        <v>0</v>
      </c>
      <c r="M42" s="25">
        <f t="shared" si="2"/>
        <v>0</v>
      </c>
      <c r="N42" s="25">
        <f t="shared" si="6"/>
        <v>0</v>
      </c>
      <c r="O42" s="60" t="s">
        <v>251</v>
      </c>
      <c r="P42" s="9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39">
        <f t="shared" si="7"/>
        <v>0</v>
      </c>
      <c r="AD42" s="166"/>
      <c r="AE42" s="140">
        <f>AC42/AE$63*AE$64</f>
        <v>0</v>
      </c>
      <c r="AF42" s="54"/>
      <c r="AG42" s="140"/>
      <c r="AH42" s="171">
        <f t="shared" si="8"/>
        <v>0</v>
      </c>
    </row>
    <row r="43" spans="1:34" s="1" customFormat="1" ht="12.75">
      <c r="A43" s="60" t="s">
        <v>307</v>
      </c>
      <c r="B43" s="60" t="s">
        <v>308</v>
      </c>
      <c r="C43" s="60"/>
      <c r="D43" s="60" t="s">
        <v>350</v>
      </c>
      <c r="E43" s="60" t="s">
        <v>233</v>
      </c>
      <c r="F43" s="103" t="s">
        <v>307</v>
      </c>
      <c r="G43" s="103" t="s">
        <v>308</v>
      </c>
      <c r="H43" s="103" t="s">
        <v>284</v>
      </c>
      <c r="I43" s="103" t="s">
        <v>350</v>
      </c>
      <c r="J43" s="103" t="s">
        <v>233</v>
      </c>
      <c r="K43" s="25">
        <f t="shared" si="0"/>
        <v>0</v>
      </c>
      <c r="L43" s="25">
        <f t="shared" si="1"/>
        <v>0</v>
      </c>
      <c r="M43" s="25">
        <f t="shared" si="2"/>
        <v>0</v>
      </c>
      <c r="N43" s="25">
        <f t="shared" si="6"/>
        <v>0</v>
      </c>
      <c r="O43" s="60" t="s">
        <v>252</v>
      </c>
      <c r="P43" s="92">
        <v>0</v>
      </c>
      <c r="Q43" s="142">
        <v>0</v>
      </c>
      <c r="R43" s="142">
        <v>0</v>
      </c>
      <c r="S43" s="142">
        <v>0</v>
      </c>
      <c r="T43" s="142">
        <v>0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0</v>
      </c>
      <c r="AC43" s="39">
        <f t="shared" si="7"/>
        <v>0</v>
      </c>
      <c r="AD43" s="166"/>
      <c r="AE43" s="140">
        <f>AC43/AE$63*AE$64</f>
        <v>0</v>
      </c>
      <c r="AF43" s="54"/>
      <c r="AG43" s="140">
        <v>12046.95</v>
      </c>
      <c r="AH43" s="171">
        <f t="shared" si="8"/>
        <v>12046.95</v>
      </c>
    </row>
    <row r="44" spans="1:34" s="1" customFormat="1" ht="12.75">
      <c r="A44" s="60" t="s">
        <v>307</v>
      </c>
      <c r="B44" s="60" t="s">
        <v>308</v>
      </c>
      <c r="C44" s="60"/>
      <c r="D44" s="60" t="s">
        <v>350</v>
      </c>
      <c r="E44" s="60" t="s">
        <v>234</v>
      </c>
      <c r="F44" s="103" t="s">
        <v>307</v>
      </c>
      <c r="G44" s="103" t="s">
        <v>308</v>
      </c>
      <c r="H44" s="103" t="s">
        <v>284</v>
      </c>
      <c r="I44" s="103" t="s">
        <v>350</v>
      </c>
      <c r="J44" s="103" t="s">
        <v>234</v>
      </c>
      <c r="K44" s="25">
        <f t="shared" si="0"/>
        <v>0</v>
      </c>
      <c r="L44" s="25">
        <f t="shared" si="1"/>
        <v>0</v>
      </c>
      <c r="M44" s="25">
        <f t="shared" si="2"/>
        <v>0</v>
      </c>
      <c r="N44" s="25">
        <f t="shared" si="6"/>
        <v>0</v>
      </c>
      <c r="O44" s="60" t="s">
        <v>253</v>
      </c>
      <c r="P44" s="92">
        <v>0</v>
      </c>
      <c r="Q44" s="142">
        <v>0</v>
      </c>
      <c r="R44" s="142">
        <v>0</v>
      </c>
      <c r="S44" s="142">
        <v>0</v>
      </c>
      <c r="T44" s="142">
        <v>0</v>
      </c>
      <c r="U44" s="142">
        <v>0</v>
      </c>
      <c r="V44" s="142">
        <v>0</v>
      </c>
      <c r="W44" s="142">
        <v>0</v>
      </c>
      <c r="X44" s="142">
        <v>0</v>
      </c>
      <c r="Y44" s="142">
        <v>0</v>
      </c>
      <c r="Z44" s="142">
        <v>0</v>
      </c>
      <c r="AA44" s="142">
        <v>0</v>
      </c>
      <c r="AB44" s="142">
        <v>0</v>
      </c>
      <c r="AC44" s="39">
        <f t="shared" si="7"/>
        <v>0</v>
      </c>
      <c r="AD44" s="166"/>
      <c r="AE44" s="140">
        <f>AC44/AE$63*AE$64</f>
        <v>0</v>
      </c>
      <c r="AF44" s="54"/>
      <c r="AG44" s="140"/>
      <c r="AH44" s="171">
        <f t="shared" si="8"/>
        <v>0</v>
      </c>
    </row>
    <row r="45" spans="1:34" s="1" customFormat="1" ht="12.75">
      <c r="A45" s="60" t="s">
        <v>307</v>
      </c>
      <c r="B45" s="60" t="s">
        <v>308</v>
      </c>
      <c r="C45" s="60"/>
      <c r="D45" s="60" t="s">
        <v>355</v>
      </c>
      <c r="E45" s="60" t="s">
        <v>232</v>
      </c>
      <c r="F45" s="103" t="s">
        <v>307</v>
      </c>
      <c r="G45" s="103" t="s">
        <v>308</v>
      </c>
      <c r="H45" s="103" t="s">
        <v>284</v>
      </c>
      <c r="I45" s="103" t="s">
        <v>355</v>
      </c>
      <c r="J45" s="103" t="s">
        <v>232</v>
      </c>
      <c r="K45" s="25">
        <f t="shared" si="0"/>
        <v>0</v>
      </c>
      <c r="L45" s="25">
        <f t="shared" si="1"/>
        <v>0</v>
      </c>
      <c r="M45" s="25">
        <f t="shared" si="2"/>
        <v>0</v>
      </c>
      <c r="N45" s="25">
        <f t="shared" si="6"/>
        <v>0</v>
      </c>
      <c r="O45" s="60" t="s">
        <v>251</v>
      </c>
      <c r="P45" s="92">
        <v>2900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39">
        <f t="shared" si="7"/>
        <v>0</v>
      </c>
      <c r="AD45" s="166"/>
      <c r="AE45" s="140"/>
      <c r="AF45" s="54">
        <v>2900</v>
      </c>
      <c r="AG45" s="140">
        <v>2941.59</v>
      </c>
      <c r="AH45" s="171">
        <f t="shared" si="8"/>
        <v>2941.59</v>
      </c>
    </row>
    <row r="46" spans="1:34" s="1" customFormat="1" ht="12.75">
      <c r="A46" s="60" t="s">
        <v>307</v>
      </c>
      <c r="B46" s="60" t="s">
        <v>308</v>
      </c>
      <c r="C46" s="60"/>
      <c r="D46" s="60" t="s">
        <v>355</v>
      </c>
      <c r="E46" s="60" t="s">
        <v>233</v>
      </c>
      <c r="F46" s="103" t="s">
        <v>307</v>
      </c>
      <c r="G46" s="103" t="s">
        <v>308</v>
      </c>
      <c r="H46" s="103" t="s">
        <v>284</v>
      </c>
      <c r="I46" s="103" t="s">
        <v>355</v>
      </c>
      <c r="J46" s="103" t="s">
        <v>233</v>
      </c>
      <c r="K46" s="25">
        <f t="shared" si="0"/>
        <v>0</v>
      </c>
      <c r="L46" s="25">
        <f t="shared" si="1"/>
        <v>0</v>
      </c>
      <c r="M46" s="25">
        <f t="shared" si="2"/>
        <v>0</v>
      </c>
      <c r="N46" s="25">
        <f t="shared" si="6"/>
        <v>0</v>
      </c>
      <c r="O46" s="60" t="s">
        <v>252</v>
      </c>
      <c r="P46" s="92">
        <v>0</v>
      </c>
      <c r="Q46" s="142">
        <v>0</v>
      </c>
      <c r="R46" s="142">
        <v>0</v>
      </c>
      <c r="S46" s="142">
        <v>0</v>
      </c>
      <c r="T46" s="142">
        <v>0</v>
      </c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39">
        <f t="shared" si="7"/>
        <v>0</v>
      </c>
      <c r="AD46" s="166"/>
      <c r="AE46" s="140">
        <f>AC46/AE$63*AE$64</f>
        <v>0</v>
      </c>
      <c r="AF46" s="54"/>
      <c r="AG46" s="140"/>
      <c r="AH46" s="171">
        <f t="shared" si="8"/>
        <v>0</v>
      </c>
    </row>
    <row r="47" spans="1:34" s="1" customFormat="1" ht="12.75">
      <c r="A47" s="60" t="s">
        <v>307</v>
      </c>
      <c r="B47" s="60" t="s">
        <v>308</v>
      </c>
      <c r="C47" s="60"/>
      <c r="D47" s="60" t="s">
        <v>355</v>
      </c>
      <c r="E47" s="60" t="s">
        <v>234</v>
      </c>
      <c r="F47" s="103" t="s">
        <v>307</v>
      </c>
      <c r="G47" s="103" t="s">
        <v>308</v>
      </c>
      <c r="H47" s="103" t="s">
        <v>284</v>
      </c>
      <c r="I47" s="103" t="s">
        <v>355</v>
      </c>
      <c r="J47" s="103" t="s">
        <v>234</v>
      </c>
      <c r="K47" s="25">
        <f t="shared" si="0"/>
        <v>0</v>
      </c>
      <c r="L47" s="25">
        <f t="shared" si="1"/>
        <v>0</v>
      </c>
      <c r="M47" s="25">
        <f t="shared" si="2"/>
        <v>0</v>
      </c>
      <c r="N47" s="25">
        <f t="shared" si="6"/>
        <v>0</v>
      </c>
      <c r="O47" s="60" t="s">
        <v>253</v>
      </c>
      <c r="P47" s="92">
        <v>0</v>
      </c>
      <c r="Q47" s="142">
        <v>0</v>
      </c>
      <c r="R47" s="142">
        <v>0</v>
      </c>
      <c r="S47" s="142">
        <v>0</v>
      </c>
      <c r="T47" s="142">
        <v>0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39">
        <f t="shared" si="7"/>
        <v>0</v>
      </c>
      <c r="AD47" s="166"/>
      <c r="AE47" s="140">
        <f>AC47/AE$63*AE$64</f>
        <v>0</v>
      </c>
      <c r="AF47" s="54"/>
      <c r="AG47" s="140"/>
      <c r="AH47" s="171">
        <f t="shared" si="8"/>
        <v>0</v>
      </c>
    </row>
    <row r="48" spans="1:34" s="1" customFormat="1" ht="12.75">
      <c r="A48" s="60" t="s">
        <v>307</v>
      </c>
      <c r="B48" s="60" t="s">
        <v>308</v>
      </c>
      <c r="C48" s="60"/>
      <c r="D48" s="60" t="s">
        <v>107</v>
      </c>
      <c r="E48" s="60" t="s">
        <v>231</v>
      </c>
      <c r="F48" s="103" t="s">
        <v>307</v>
      </c>
      <c r="G48" s="103" t="s">
        <v>308</v>
      </c>
      <c r="H48" s="103" t="s">
        <v>284</v>
      </c>
      <c r="I48" s="103" t="s">
        <v>107</v>
      </c>
      <c r="J48" s="103" t="s">
        <v>231</v>
      </c>
      <c r="K48" s="25">
        <f t="shared" si="0"/>
        <v>0</v>
      </c>
      <c r="L48" s="25">
        <f t="shared" si="1"/>
        <v>0</v>
      </c>
      <c r="M48" s="25">
        <f t="shared" si="2"/>
        <v>0</v>
      </c>
      <c r="N48" s="25">
        <f t="shared" si="6"/>
        <v>0</v>
      </c>
      <c r="O48" s="60" t="s">
        <v>250</v>
      </c>
      <c r="P48" s="92">
        <v>0</v>
      </c>
      <c r="Q48" s="142">
        <v>0</v>
      </c>
      <c r="R48" s="142">
        <v>0</v>
      </c>
      <c r="S48" s="142">
        <v>0</v>
      </c>
      <c r="T48" s="142">
        <v>0</v>
      </c>
      <c r="U48" s="142">
        <v>0</v>
      </c>
      <c r="V48" s="142">
        <v>0</v>
      </c>
      <c r="W48" s="142">
        <v>0</v>
      </c>
      <c r="X48" s="142">
        <v>0</v>
      </c>
      <c r="Y48" s="142">
        <v>0</v>
      </c>
      <c r="Z48" s="142">
        <v>0</v>
      </c>
      <c r="AA48" s="142">
        <v>0</v>
      </c>
      <c r="AB48" s="142">
        <v>0</v>
      </c>
      <c r="AC48" s="39">
        <f t="shared" si="7"/>
        <v>0</v>
      </c>
      <c r="AD48" s="166"/>
      <c r="AE48" s="140">
        <f>AC48/AE$63*AE$64</f>
        <v>0</v>
      </c>
      <c r="AF48" s="54"/>
      <c r="AG48" s="140"/>
      <c r="AH48" s="171">
        <f t="shared" si="8"/>
        <v>0</v>
      </c>
    </row>
    <row r="49" spans="1:34" s="1" customFormat="1" ht="12.75">
      <c r="A49" s="60" t="s">
        <v>307</v>
      </c>
      <c r="B49" s="60" t="s">
        <v>308</v>
      </c>
      <c r="C49" s="60"/>
      <c r="D49" s="60" t="s">
        <v>107</v>
      </c>
      <c r="E49" s="60" t="s">
        <v>232</v>
      </c>
      <c r="F49" s="103" t="s">
        <v>307</v>
      </c>
      <c r="G49" s="103" t="s">
        <v>308</v>
      </c>
      <c r="H49" s="103" t="s">
        <v>284</v>
      </c>
      <c r="I49" s="103" t="s">
        <v>107</v>
      </c>
      <c r="J49" s="103" t="s">
        <v>232</v>
      </c>
      <c r="K49" s="25">
        <f t="shared" si="0"/>
        <v>0</v>
      </c>
      <c r="L49" s="25">
        <f t="shared" si="1"/>
        <v>0</v>
      </c>
      <c r="M49" s="25">
        <f t="shared" si="2"/>
        <v>0</v>
      </c>
      <c r="N49" s="25">
        <f t="shared" si="6"/>
        <v>0</v>
      </c>
      <c r="O49" s="60" t="s">
        <v>251</v>
      </c>
      <c r="P49" s="92">
        <v>0</v>
      </c>
      <c r="Q49" s="142">
        <v>0</v>
      </c>
      <c r="R49" s="142">
        <v>0</v>
      </c>
      <c r="S49" s="142">
        <v>0</v>
      </c>
      <c r="T49" s="142">
        <v>0</v>
      </c>
      <c r="U49" s="142">
        <v>0</v>
      </c>
      <c r="V49" s="142">
        <v>0</v>
      </c>
      <c r="W49" s="142">
        <v>0</v>
      </c>
      <c r="X49" s="142">
        <v>0</v>
      </c>
      <c r="Y49" s="142">
        <v>0</v>
      </c>
      <c r="Z49" s="142">
        <v>0</v>
      </c>
      <c r="AA49" s="142">
        <v>0</v>
      </c>
      <c r="AB49" s="142">
        <v>0</v>
      </c>
      <c r="AC49" s="39">
        <f t="shared" si="7"/>
        <v>0</v>
      </c>
      <c r="AD49" s="166"/>
      <c r="AE49" s="140">
        <f>AC49/AE$63*AE$64</f>
        <v>0</v>
      </c>
      <c r="AF49" s="54"/>
      <c r="AG49" s="140"/>
      <c r="AH49" s="171">
        <f t="shared" si="8"/>
        <v>0</v>
      </c>
    </row>
    <row r="50" spans="1:34" s="1" customFormat="1" ht="12.75">
      <c r="A50" s="60" t="s">
        <v>307</v>
      </c>
      <c r="B50" s="60" t="s">
        <v>308</v>
      </c>
      <c r="C50" s="60"/>
      <c r="D50" s="60" t="s">
        <v>107</v>
      </c>
      <c r="E50" s="60" t="s">
        <v>233</v>
      </c>
      <c r="F50" s="103" t="s">
        <v>307</v>
      </c>
      <c r="G50" s="103" t="s">
        <v>308</v>
      </c>
      <c r="H50" s="103" t="s">
        <v>284</v>
      </c>
      <c r="I50" s="103" t="s">
        <v>107</v>
      </c>
      <c r="J50" s="103" t="s">
        <v>233</v>
      </c>
      <c r="K50" s="25">
        <f t="shared" si="0"/>
        <v>0</v>
      </c>
      <c r="L50" s="25">
        <f t="shared" si="1"/>
        <v>0</v>
      </c>
      <c r="M50" s="25">
        <f t="shared" si="2"/>
        <v>0</v>
      </c>
      <c r="N50" s="25">
        <f aca="true" t="shared" si="9" ref="N50:N60">IF(E50=J50,0,"Fehler")</f>
        <v>0</v>
      </c>
      <c r="O50" s="60" t="s">
        <v>252</v>
      </c>
      <c r="P50" s="92">
        <v>0</v>
      </c>
      <c r="Q50" s="142">
        <v>0</v>
      </c>
      <c r="R50" s="142">
        <v>0</v>
      </c>
      <c r="S50" s="142">
        <v>0</v>
      </c>
      <c r="T50" s="142">
        <v>0</v>
      </c>
      <c r="U50" s="142">
        <v>0</v>
      </c>
      <c r="V50" s="142">
        <v>0</v>
      </c>
      <c r="W50" s="142">
        <v>0</v>
      </c>
      <c r="X50" s="142">
        <v>0</v>
      </c>
      <c r="Y50" s="142">
        <v>0</v>
      </c>
      <c r="Z50" s="142">
        <v>0</v>
      </c>
      <c r="AA50" s="142">
        <v>0</v>
      </c>
      <c r="AB50" s="142">
        <v>0</v>
      </c>
      <c r="AC50" s="39">
        <f aca="true" t="shared" si="10" ref="AC50:AC60">SUM(Q50:AB50)</f>
        <v>0</v>
      </c>
      <c r="AD50" s="166"/>
      <c r="AE50" s="140">
        <f>AC50/AE$63*AE$64</f>
        <v>0</v>
      </c>
      <c r="AF50" s="54"/>
      <c r="AG50" s="140">
        <v>2808.7</v>
      </c>
      <c r="AH50" s="171">
        <f aca="true" t="shared" si="11" ref="AH50:AH60">IF(AG50&gt;0,AG50,AC50+AE50+AF50)</f>
        <v>2808.7</v>
      </c>
    </row>
    <row r="51" spans="1:34" s="1" customFormat="1" ht="12.75">
      <c r="A51" s="60" t="s">
        <v>307</v>
      </c>
      <c r="B51" s="60" t="s">
        <v>308</v>
      </c>
      <c r="C51" s="60"/>
      <c r="D51" s="60" t="s">
        <v>107</v>
      </c>
      <c r="E51" s="60" t="s">
        <v>234</v>
      </c>
      <c r="F51" s="103" t="s">
        <v>307</v>
      </c>
      <c r="G51" s="103" t="s">
        <v>308</v>
      </c>
      <c r="H51" s="103" t="s">
        <v>284</v>
      </c>
      <c r="I51" s="103" t="s">
        <v>107</v>
      </c>
      <c r="J51" s="103" t="s">
        <v>234</v>
      </c>
      <c r="K51" s="25">
        <f t="shared" si="0"/>
        <v>0</v>
      </c>
      <c r="L51" s="25">
        <f t="shared" si="1"/>
        <v>0</v>
      </c>
      <c r="M51" s="25">
        <f t="shared" si="2"/>
        <v>0</v>
      </c>
      <c r="N51" s="25">
        <f t="shared" si="9"/>
        <v>0</v>
      </c>
      <c r="O51" s="60" t="s">
        <v>253</v>
      </c>
      <c r="P51" s="9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39">
        <f t="shared" si="10"/>
        <v>0</v>
      </c>
      <c r="AD51" s="166"/>
      <c r="AE51" s="140">
        <f>AC51/AE$63*AE$64</f>
        <v>0</v>
      </c>
      <c r="AF51" s="54"/>
      <c r="AG51" s="140"/>
      <c r="AH51" s="171">
        <f t="shared" si="11"/>
        <v>0</v>
      </c>
    </row>
    <row r="52" spans="1:34" s="1" customFormat="1" ht="12.75">
      <c r="A52" s="60" t="s">
        <v>307</v>
      </c>
      <c r="B52" s="60" t="s">
        <v>308</v>
      </c>
      <c r="C52" s="60"/>
      <c r="D52" s="60" t="s">
        <v>357</v>
      </c>
      <c r="E52" s="60" t="s">
        <v>232</v>
      </c>
      <c r="F52" s="103" t="s">
        <v>307</v>
      </c>
      <c r="G52" s="103" t="s">
        <v>308</v>
      </c>
      <c r="H52" s="103" t="s">
        <v>284</v>
      </c>
      <c r="I52" s="103" t="s">
        <v>357</v>
      </c>
      <c r="J52" s="103" t="s">
        <v>232</v>
      </c>
      <c r="K52" s="25">
        <f aca="true" t="shared" si="12" ref="K52:K60">IF(A52=F52,0,"Fehler")</f>
        <v>0</v>
      </c>
      <c r="L52" s="25">
        <f aca="true" t="shared" si="13" ref="L52:L60">IF(B52=G52,0,"Fehler")</f>
        <v>0</v>
      </c>
      <c r="M52" s="25">
        <f t="shared" si="2"/>
        <v>0</v>
      </c>
      <c r="N52" s="25">
        <f t="shared" si="9"/>
        <v>0</v>
      </c>
      <c r="O52" s="60" t="s">
        <v>251</v>
      </c>
      <c r="P52" s="9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39">
        <f t="shared" si="10"/>
        <v>0</v>
      </c>
      <c r="AD52" s="166"/>
      <c r="AE52" s="140">
        <f>AC52/AE$63*AE$64</f>
        <v>0</v>
      </c>
      <c r="AF52" s="54"/>
      <c r="AG52" s="140"/>
      <c r="AH52" s="171">
        <f t="shared" si="11"/>
        <v>0</v>
      </c>
    </row>
    <row r="53" spans="1:34" s="1" customFormat="1" ht="12.75">
      <c r="A53" s="60" t="s">
        <v>307</v>
      </c>
      <c r="B53" s="60" t="s">
        <v>308</v>
      </c>
      <c r="C53" s="60"/>
      <c r="D53" s="60" t="s">
        <v>357</v>
      </c>
      <c r="E53" s="60" t="s">
        <v>233</v>
      </c>
      <c r="F53" s="103" t="s">
        <v>307</v>
      </c>
      <c r="G53" s="103" t="s">
        <v>308</v>
      </c>
      <c r="H53" s="103" t="s">
        <v>284</v>
      </c>
      <c r="I53" s="103" t="s">
        <v>357</v>
      </c>
      <c r="J53" s="103" t="s">
        <v>233</v>
      </c>
      <c r="K53" s="25">
        <f t="shared" si="12"/>
        <v>0</v>
      </c>
      <c r="L53" s="25">
        <f t="shared" si="13"/>
        <v>0</v>
      </c>
      <c r="M53" s="25">
        <f aca="true" t="shared" si="14" ref="M53:M60">IF(D53=I53,0,"Fehler")</f>
        <v>0</v>
      </c>
      <c r="N53" s="25">
        <f t="shared" si="9"/>
        <v>0</v>
      </c>
      <c r="O53" s="60" t="s">
        <v>252</v>
      </c>
      <c r="P53" s="9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39">
        <f t="shared" si="10"/>
        <v>0</v>
      </c>
      <c r="AD53" s="166"/>
      <c r="AE53" s="140">
        <f>AC53/AE$63*AE$64</f>
        <v>0</v>
      </c>
      <c r="AF53" s="54"/>
      <c r="AG53" s="140">
        <v>2037.05</v>
      </c>
      <c r="AH53" s="171">
        <f t="shared" si="11"/>
        <v>2037.05</v>
      </c>
    </row>
    <row r="54" spans="1:34" s="1" customFormat="1" ht="12.75">
      <c r="A54" s="60" t="s">
        <v>307</v>
      </c>
      <c r="B54" s="60" t="s">
        <v>308</v>
      </c>
      <c r="C54" s="60"/>
      <c r="D54" s="60" t="s">
        <v>357</v>
      </c>
      <c r="E54" s="60" t="s">
        <v>234</v>
      </c>
      <c r="F54" s="103" t="s">
        <v>307</v>
      </c>
      <c r="G54" s="103" t="s">
        <v>308</v>
      </c>
      <c r="H54" s="103" t="s">
        <v>284</v>
      </c>
      <c r="I54" s="103" t="s">
        <v>357</v>
      </c>
      <c r="J54" s="103" t="s">
        <v>234</v>
      </c>
      <c r="K54" s="25">
        <f t="shared" si="12"/>
        <v>0</v>
      </c>
      <c r="L54" s="25">
        <f t="shared" si="13"/>
        <v>0</v>
      </c>
      <c r="M54" s="25">
        <f t="shared" si="14"/>
        <v>0</v>
      </c>
      <c r="N54" s="25">
        <f t="shared" si="9"/>
        <v>0</v>
      </c>
      <c r="O54" s="60" t="s">
        <v>253</v>
      </c>
      <c r="P54" s="9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39">
        <f t="shared" si="10"/>
        <v>0</v>
      </c>
      <c r="AD54" s="166"/>
      <c r="AE54" s="140">
        <f>AC54/AE$63*AE$64</f>
        <v>0</v>
      </c>
      <c r="AF54" s="54"/>
      <c r="AG54" s="140"/>
      <c r="AH54" s="171">
        <f t="shared" si="11"/>
        <v>0</v>
      </c>
    </row>
    <row r="55" spans="1:34" s="1" customFormat="1" ht="12.75">
      <c r="A55" s="60" t="s">
        <v>307</v>
      </c>
      <c r="B55" s="60" t="s">
        <v>308</v>
      </c>
      <c r="C55" s="60"/>
      <c r="D55" s="60" t="s">
        <v>358</v>
      </c>
      <c r="E55" s="60" t="s">
        <v>232</v>
      </c>
      <c r="F55" s="103" t="s">
        <v>307</v>
      </c>
      <c r="G55" s="103" t="s">
        <v>308</v>
      </c>
      <c r="H55" s="103" t="s">
        <v>284</v>
      </c>
      <c r="I55" s="103" t="s">
        <v>358</v>
      </c>
      <c r="J55" s="103" t="s">
        <v>232</v>
      </c>
      <c r="K55" s="25">
        <f t="shared" si="12"/>
        <v>0</v>
      </c>
      <c r="L55" s="25">
        <f t="shared" si="13"/>
        <v>0</v>
      </c>
      <c r="M55" s="25">
        <f t="shared" si="14"/>
        <v>0</v>
      </c>
      <c r="N55" s="25">
        <f t="shared" si="9"/>
        <v>0</v>
      </c>
      <c r="O55" s="60" t="s">
        <v>251</v>
      </c>
      <c r="P55" s="9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  <c r="AC55" s="39">
        <f t="shared" si="10"/>
        <v>0</v>
      </c>
      <c r="AD55" s="166"/>
      <c r="AE55" s="140">
        <f>AC55/AE$63*AE$64</f>
        <v>0</v>
      </c>
      <c r="AF55" s="54"/>
      <c r="AG55" s="140"/>
      <c r="AH55" s="171">
        <f t="shared" si="11"/>
        <v>0</v>
      </c>
    </row>
    <row r="56" spans="1:34" s="1" customFormat="1" ht="12.75">
      <c r="A56" s="60" t="s">
        <v>307</v>
      </c>
      <c r="B56" s="60" t="s">
        <v>308</v>
      </c>
      <c r="C56" s="60"/>
      <c r="D56" s="60" t="s">
        <v>358</v>
      </c>
      <c r="E56" s="60" t="s">
        <v>233</v>
      </c>
      <c r="F56" s="103" t="s">
        <v>307</v>
      </c>
      <c r="G56" s="103" t="s">
        <v>308</v>
      </c>
      <c r="H56" s="103" t="s">
        <v>284</v>
      </c>
      <c r="I56" s="103" t="s">
        <v>358</v>
      </c>
      <c r="J56" s="103" t="s">
        <v>233</v>
      </c>
      <c r="K56" s="25">
        <f t="shared" si="12"/>
        <v>0</v>
      </c>
      <c r="L56" s="25">
        <f t="shared" si="13"/>
        <v>0</v>
      </c>
      <c r="M56" s="25">
        <f t="shared" si="14"/>
        <v>0</v>
      </c>
      <c r="N56" s="25">
        <f t="shared" si="9"/>
        <v>0</v>
      </c>
      <c r="O56" s="60" t="s">
        <v>252</v>
      </c>
      <c r="P56" s="92">
        <v>200</v>
      </c>
      <c r="Q56" s="142">
        <v>0</v>
      </c>
      <c r="R56" s="142">
        <v>0</v>
      </c>
      <c r="S56" s="142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  <c r="AC56" s="39">
        <f t="shared" si="10"/>
        <v>0</v>
      </c>
      <c r="AD56" s="166"/>
      <c r="AE56" s="140"/>
      <c r="AF56" s="54">
        <v>200</v>
      </c>
      <c r="AG56" s="140">
        <v>286.2</v>
      </c>
      <c r="AH56" s="171">
        <f t="shared" si="11"/>
        <v>286.2</v>
      </c>
    </row>
    <row r="57" spans="1:34" s="1" customFormat="1" ht="12.75">
      <c r="A57" s="60" t="s">
        <v>307</v>
      </c>
      <c r="B57" s="60" t="s">
        <v>308</v>
      </c>
      <c r="C57" s="60"/>
      <c r="D57" s="60" t="s">
        <v>358</v>
      </c>
      <c r="E57" s="60" t="s">
        <v>234</v>
      </c>
      <c r="F57" s="103" t="s">
        <v>307</v>
      </c>
      <c r="G57" s="103" t="s">
        <v>308</v>
      </c>
      <c r="H57" s="103" t="s">
        <v>284</v>
      </c>
      <c r="I57" s="103" t="s">
        <v>358</v>
      </c>
      <c r="J57" s="103" t="s">
        <v>234</v>
      </c>
      <c r="K57" s="25">
        <f t="shared" si="12"/>
        <v>0</v>
      </c>
      <c r="L57" s="25">
        <f t="shared" si="13"/>
        <v>0</v>
      </c>
      <c r="M57" s="25">
        <f t="shared" si="14"/>
        <v>0</v>
      </c>
      <c r="N57" s="25">
        <f t="shared" si="9"/>
        <v>0</v>
      </c>
      <c r="O57" s="60" t="s">
        <v>253</v>
      </c>
      <c r="P57" s="92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39">
        <f t="shared" si="10"/>
        <v>0</v>
      </c>
      <c r="AD57" s="166"/>
      <c r="AE57" s="140">
        <f>AC57/AE$63*AE$64</f>
        <v>0</v>
      </c>
      <c r="AF57" s="54"/>
      <c r="AG57" s="140"/>
      <c r="AH57" s="171">
        <f t="shared" si="11"/>
        <v>0</v>
      </c>
    </row>
    <row r="58" spans="1:34" s="1" customFormat="1" ht="12.75">
      <c r="A58" s="60" t="s">
        <v>307</v>
      </c>
      <c r="B58" s="60" t="s">
        <v>308</v>
      </c>
      <c r="C58" s="60"/>
      <c r="D58" s="60" t="s">
        <v>361</v>
      </c>
      <c r="E58" s="60" t="s">
        <v>232</v>
      </c>
      <c r="F58" s="103" t="s">
        <v>307</v>
      </c>
      <c r="G58" s="103" t="s">
        <v>308</v>
      </c>
      <c r="H58" s="103" t="s">
        <v>284</v>
      </c>
      <c r="I58" s="103" t="s">
        <v>361</v>
      </c>
      <c r="J58" s="103" t="s">
        <v>232</v>
      </c>
      <c r="K58" s="25">
        <f t="shared" si="12"/>
        <v>0</v>
      </c>
      <c r="L58" s="25">
        <f t="shared" si="13"/>
        <v>0</v>
      </c>
      <c r="M58" s="25">
        <f t="shared" si="14"/>
        <v>0</v>
      </c>
      <c r="N58" s="25">
        <f t="shared" si="9"/>
        <v>0</v>
      </c>
      <c r="O58" s="60" t="s">
        <v>251</v>
      </c>
      <c r="P58" s="92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39">
        <f t="shared" si="10"/>
        <v>0</v>
      </c>
      <c r="AD58" s="166"/>
      <c r="AE58" s="140">
        <f>AC58/AE$63*AE$64</f>
        <v>0</v>
      </c>
      <c r="AF58" s="54"/>
      <c r="AG58" s="140"/>
      <c r="AH58" s="171">
        <f t="shared" si="11"/>
        <v>0</v>
      </c>
    </row>
    <row r="59" spans="1:34" s="1" customFormat="1" ht="12.75">
      <c r="A59" s="60" t="s">
        <v>307</v>
      </c>
      <c r="B59" s="60" t="s">
        <v>308</v>
      </c>
      <c r="C59" s="60"/>
      <c r="D59" s="60" t="s">
        <v>361</v>
      </c>
      <c r="E59" s="60" t="s">
        <v>233</v>
      </c>
      <c r="F59" s="103" t="s">
        <v>307</v>
      </c>
      <c r="G59" s="103" t="s">
        <v>308</v>
      </c>
      <c r="H59" s="103" t="s">
        <v>284</v>
      </c>
      <c r="I59" s="103" t="s">
        <v>361</v>
      </c>
      <c r="J59" s="103" t="s">
        <v>233</v>
      </c>
      <c r="K59" s="25">
        <f t="shared" si="12"/>
        <v>0</v>
      </c>
      <c r="L59" s="25">
        <f t="shared" si="13"/>
        <v>0</v>
      </c>
      <c r="M59" s="25">
        <f t="shared" si="14"/>
        <v>0</v>
      </c>
      <c r="N59" s="25">
        <f t="shared" si="9"/>
        <v>0</v>
      </c>
      <c r="O59" s="60" t="s">
        <v>252</v>
      </c>
      <c r="P59" s="9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0</v>
      </c>
      <c r="AA59" s="142">
        <v>0</v>
      </c>
      <c r="AB59" s="142">
        <v>0</v>
      </c>
      <c r="AC59" s="39">
        <f t="shared" si="10"/>
        <v>0</v>
      </c>
      <c r="AD59" s="166"/>
      <c r="AE59" s="140">
        <f>AC59/AE$63*AE$64</f>
        <v>0</v>
      </c>
      <c r="AF59" s="54"/>
      <c r="AG59" s="140"/>
      <c r="AH59" s="171">
        <f t="shared" si="11"/>
        <v>0</v>
      </c>
    </row>
    <row r="60" spans="1:34" s="1" customFormat="1" ht="12.75">
      <c r="A60" s="60" t="s">
        <v>307</v>
      </c>
      <c r="B60" s="60" t="s">
        <v>308</v>
      </c>
      <c r="C60" s="60"/>
      <c r="D60" s="60" t="s">
        <v>361</v>
      </c>
      <c r="E60" s="60" t="s">
        <v>234</v>
      </c>
      <c r="F60" s="103" t="s">
        <v>307</v>
      </c>
      <c r="G60" s="103" t="s">
        <v>308</v>
      </c>
      <c r="H60" s="103" t="s">
        <v>284</v>
      </c>
      <c r="I60" s="103" t="s">
        <v>361</v>
      </c>
      <c r="J60" s="103" t="s">
        <v>234</v>
      </c>
      <c r="K60" s="25">
        <f t="shared" si="12"/>
        <v>0</v>
      </c>
      <c r="L60" s="25">
        <f t="shared" si="13"/>
        <v>0</v>
      </c>
      <c r="M60" s="25">
        <f t="shared" si="14"/>
        <v>0</v>
      </c>
      <c r="N60" s="25">
        <f t="shared" si="9"/>
        <v>0</v>
      </c>
      <c r="O60" s="60" t="s">
        <v>253</v>
      </c>
      <c r="P60" s="92">
        <v>0</v>
      </c>
      <c r="Q60" s="142">
        <v>0</v>
      </c>
      <c r="R60" s="142">
        <v>0</v>
      </c>
      <c r="S60" s="142">
        <v>0</v>
      </c>
      <c r="T60" s="142">
        <v>0</v>
      </c>
      <c r="U60" s="142">
        <v>0</v>
      </c>
      <c r="V60" s="142">
        <v>0</v>
      </c>
      <c r="W60" s="142">
        <v>0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  <c r="AC60" s="39">
        <f t="shared" si="10"/>
        <v>0</v>
      </c>
      <c r="AD60" s="166"/>
      <c r="AE60" s="140">
        <f>AC60/AE$63*AE$64</f>
        <v>0</v>
      </c>
      <c r="AF60" s="54"/>
      <c r="AG60" s="140"/>
      <c r="AH60" s="171">
        <f t="shared" si="11"/>
        <v>0</v>
      </c>
    </row>
    <row r="61" spans="1:33" s="1" customFormat="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25"/>
      <c r="L61" s="25"/>
      <c r="M61" s="25"/>
      <c r="N61" s="25"/>
      <c r="O61" s="60"/>
      <c r="P61" s="92"/>
      <c r="Q61" s="61"/>
      <c r="R61" s="61"/>
      <c r="S61" s="61"/>
      <c r="T61" s="91"/>
      <c r="U61" s="91"/>
      <c r="V61" s="91"/>
      <c r="W61" s="58"/>
      <c r="X61" s="91"/>
      <c r="Y61" s="91"/>
      <c r="Z61" s="91"/>
      <c r="AA61" s="91"/>
      <c r="AB61" s="91"/>
      <c r="AC61" s="39"/>
      <c r="AD61" s="166"/>
      <c r="AE61" s="214"/>
      <c r="AF61" s="54"/>
      <c r="AG61" s="214"/>
    </row>
    <row r="62" spans="6:34" ht="12.75">
      <c r="F62" s="101"/>
      <c r="G62" s="20"/>
      <c r="H62" s="20"/>
      <c r="I62" s="20"/>
      <c r="J62" s="20"/>
      <c r="K62" s="4">
        <f>SUM(K3:K61)</f>
        <v>0</v>
      </c>
      <c r="L62" s="4">
        <f>SUM(L3:L61)</f>
        <v>0</v>
      </c>
      <c r="M62" s="4">
        <f>SUM(M3:M61)</f>
        <v>0</v>
      </c>
      <c r="N62" s="4">
        <f>SUM(N3:N61)</f>
        <v>0</v>
      </c>
      <c r="P62" s="77">
        <f>SUM(P3:P60)</f>
        <v>3100</v>
      </c>
      <c r="Q62" s="77">
        <f>SUM(Q3:Q60)</f>
        <v>46724.01</v>
      </c>
      <c r="R62" s="77">
        <f>SUM(R3:R60)</f>
        <v>9163.41</v>
      </c>
      <c r="S62" s="77">
        <f>SUM(S3:S60)</f>
        <v>63887.9</v>
      </c>
      <c r="T62" s="77">
        <f>SUM(T3:T60)</f>
        <v>34269.01</v>
      </c>
      <c r="U62" s="77">
        <f>SUM(U3:U60)</f>
        <v>63977.46</v>
      </c>
      <c r="V62" s="77">
        <f>SUM(V3:V60)</f>
        <v>9889.67</v>
      </c>
      <c r="W62" s="77">
        <f>SUM(W3:W60)</f>
        <v>13960.29</v>
      </c>
      <c r="X62" s="77">
        <f>SUM(X3:X60)</f>
        <v>15626.16</v>
      </c>
      <c r="Y62" s="77">
        <f>SUM(Y3:Y60)</f>
        <v>46078.93</v>
      </c>
      <c r="Z62" s="77">
        <f>SUM(Z3:Z60)</f>
        <v>0</v>
      </c>
      <c r="AA62" s="77">
        <f>SUM(AA3:AA60)</f>
        <v>0</v>
      </c>
      <c r="AB62" s="77">
        <f>SUM(AB3:AB60)</f>
        <v>0</v>
      </c>
      <c r="AC62" s="77">
        <f>SUM(AC3:AC60)</f>
        <v>303576.83999999997</v>
      </c>
      <c r="AD62" s="167"/>
      <c r="AE62" s="214"/>
      <c r="AF62" s="77">
        <f>SUM(AF3:AF60)</f>
        <v>3100</v>
      </c>
      <c r="AG62" s="77">
        <f>SUM(AG3:AG60)</f>
        <v>24306.010000000002</v>
      </c>
      <c r="AH62" s="77">
        <f>SUM(AH3:AH60)</f>
        <v>429075.1300000001</v>
      </c>
    </row>
    <row r="63" spans="31:33" ht="12.75">
      <c r="AE63" s="213">
        <v>9</v>
      </c>
      <c r="AF63" s="13" t="s">
        <v>423</v>
      </c>
      <c r="AG63" s="213"/>
    </row>
    <row r="64" spans="15:33" ht="12.75">
      <c r="O64" s="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168"/>
      <c r="AE64" s="213">
        <v>3</v>
      </c>
      <c r="AF64" s="13" t="s">
        <v>424</v>
      </c>
      <c r="AG64" s="213"/>
    </row>
    <row r="65" spans="15:33" ht="12.75">
      <c r="O65" s="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168"/>
      <c r="AE65" s="214"/>
      <c r="AF65" s="54"/>
      <c r="AG65" s="214"/>
    </row>
    <row r="68" spans="6:29" ht="12.75">
      <c r="F68" s="182"/>
      <c r="G68" s="181"/>
      <c r="H68" s="6"/>
      <c r="I68" s="6"/>
      <c r="J68" s="6"/>
      <c r="K68" s="6"/>
      <c r="L68" s="6"/>
      <c r="M68" s="6"/>
      <c r="N68" s="6"/>
      <c r="O68" s="6"/>
      <c r="S68" s="6"/>
      <c r="T68" s="6"/>
      <c r="U68" s="6"/>
      <c r="V68" s="6"/>
      <c r="W68" s="6"/>
      <c r="X68" s="6"/>
      <c r="Y68" s="6"/>
      <c r="AB68" s="6"/>
      <c r="AC68" s="6"/>
    </row>
    <row r="69" spans="6:29" ht="12.75">
      <c r="F69" s="1"/>
      <c r="G69" s="181"/>
      <c r="H69" s="6"/>
      <c r="I69" s="6"/>
      <c r="J69" s="6"/>
      <c r="K69" s="6"/>
      <c r="L69" s="6"/>
      <c r="M69" s="6"/>
      <c r="N69" s="6"/>
      <c r="O69" s="6"/>
      <c r="S69" s="6"/>
      <c r="T69" s="6"/>
      <c r="U69" s="6"/>
      <c r="V69" s="6"/>
      <c r="W69" s="6"/>
      <c r="X69" s="6"/>
      <c r="Y69" s="6"/>
      <c r="AB69" s="6"/>
      <c r="AC69" s="6"/>
    </row>
    <row r="70" spans="6:29" ht="12.75">
      <c r="F70" s="1"/>
      <c r="G70" s="181"/>
      <c r="H70" s="6"/>
      <c r="I70" s="6"/>
      <c r="J70" s="6"/>
      <c r="K70" s="6"/>
      <c r="L70" s="6"/>
      <c r="M70" s="6"/>
      <c r="N70" s="6"/>
      <c r="O70" s="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6:29" ht="12.75">
      <c r="F71" s="1"/>
      <c r="G71" s="181"/>
      <c r="H71" s="6"/>
      <c r="I71" s="6"/>
      <c r="J71" s="6"/>
      <c r="K71" s="6"/>
      <c r="L71" s="6"/>
      <c r="M71" s="6"/>
      <c r="N71" s="6"/>
      <c r="O71" s="6"/>
      <c r="S71" s="6"/>
      <c r="T71" s="6"/>
      <c r="U71" s="6"/>
      <c r="V71" s="6"/>
      <c r="W71" s="6"/>
      <c r="X71" s="6"/>
      <c r="Y71" s="6"/>
      <c r="AB71" s="6"/>
      <c r="AC71" s="6"/>
    </row>
    <row r="72" spans="6:29" ht="12.75">
      <c r="F72" s="182"/>
      <c r="G72" s="181"/>
      <c r="H72" s="6"/>
      <c r="I72" s="6"/>
      <c r="J72" s="6"/>
      <c r="K72" s="6"/>
      <c r="L72" s="6"/>
      <c r="M72" s="6"/>
      <c r="N72" s="6"/>
      <c r="O72" s="6"/>
      <c r="S72" s="6"/>
      <c r="T72" s="6"/>
      <c r="U72" s="6"/>
      <c r="V72" s="6"/>
      <c r="W72" s="6"/>
      <c r="X72" s="6"/>
      <c r="Y72" s="6"/>
      <c r="AB72" s="6"/>
      <c r="AC72" s="6"/>
    </row>
    <row r="73" spans="6:29" ht="12.75">
      <c r="F73" s="1"/>
      <c r="G73" s="181"/>
      <c r="H73" s="6"/>
      <c r="I73" s="6"/>
      <c r="J73" s="6"/>
      <c r="K73" s="6"/>
      <c r="L73" s="6"/>
      <c r="M73" s="6"/>
      <c r="N73" s="6"/>
      <c r="O73" s="6"/>
      <c r="S73" s="6"/>
      <c r="T73" s="6"/>
      <c r="U73" s="6"/>
      <c r="V73" s="6"/>
      <c r="W73" s="6"/>
      <c r="X73" s="6"/>
      <c r="Y73" s="6"/>
      <c r="AB73" s="6"/>
      <c r="AC73" s="6"/>
    </row>
    <row r="74" spans="6:29" ht="12.75">
      <c r="F74" s="1"/>
      <c r="G74" s="181"/>
      <c r="H74" s="6"/>
      <c r="I74" s="6"/>
      <c r="J74" s="6"/>
      <c r="K74" s="6"/>
      <c r="L74" s="6"/>
      <c r="M74" s="6"/>
      <c r="N74" s="6"/>
      <c r="O74" s="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6:29" ht="12.75">
      <c r="F75" s="1"/>
      <c r="G75" s="181"/>
      <c r="H75" s="6"/>
      <c r="I75" s="6"/>
      <c r="J75" s="6"/>
      <c r="K75" s="6"/>
      <c r="L75" s="6"/>
      <c r="M75" s="6"/>
      <c r="N75" s="6"/>
      <c r="O75" s="6"/>
      <c r="S75" s="6"/>
      <c r="T75" s="6"/>
      <c r="U75" s="6"/>
      <c r="V75" s="6"/>
      <c r="W75" s="6"/>
      <c r="X75" s="6"/>
      <c r="Y75" s="6"/>
      <c r="AB75" s="6"/>
      <c r="AC75" s="6"/>
    </row>
    <row r="76" spans="6:29" ht="12.75">
      <c r="F76" s="182"/>
      <c r="G76" s="181"/>
      <c r="H76" s="6"/>
      <c r="I76" s="6"/>
      <c r="J76" s="6"/>
      <c r="K76" s="6"/>
      <c r="L76" s="6"/>
      <c r="M76" s="6"/>
      <c r="N76" s="6"/>
      <c r="O76" s="6"/>
      <c r="S76" s="6"/>
      <c r="T76" s="6"/>
      <c r="U76" s="6"/>
      <c r="V76" s="6"/>
      <c r="W76" s="6"/>
      <c r="X76" s="6"/>
      <c r="Y76" s="6"/>
      <c r="AB76" s="6"/>
      <c r="AC76" s="6"/>
    </row>
    <row r="77" spans="6:29" ht="12.75">
      <c r="F77" s="1"/>
      <c r="G77" s="181"/>
      <c r="H77" s="6"/>
      <c r="I77" s="6"/>
      <c r="J77" s="6"/>
      <c r="K77" s="6"/>
      <c r="L77" s="6"/>
      <c r="M77" s="6"/>
      <c r="N77" s="6"/>
      <c r="O77" s="6"/>
      <c r="S77" s="6"/>
      <c r="T77" s="6"/>
      <c r="U77" s="6"/>
      <c r="V77" s="6"/>
      <c r="W77" s="6"/>
      <c r="X77" s="6"/>
      <c r="Y77" s="6"/>
      <c r="AB77" s="6"/>
      <c r="AC77" s="6"/>
    </row>
    <row r="78" spans="6:29" ht="12.75">
      <c r="F78" s="1"/>
      <c r="G78" s="181"/>
      <c r="H78" s="6"/>
      <c r="I78" s="6"/>
      <c r="J78" s="6"/>
      <c r="K78" s="6"/>
      <c r="L78" s="6"/>
      <c r="M78" s="6"/>
      <c r="N78" s="6"/>
      <c r="O78" s="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6:29" ht="12.75">
      <c r="F79" s="1"/>
      <c r="G79" s="181"/>
      <c r="H79" s="6"/>
      <c r="I79" s="6"/>
      <c r="J79" s="6"/>
      <c r="K79" s="6"/>
      <c r="L79" s="6"/>
      <c r="M79" s="6"/>
      <c r="N79" s="6"/>
      <c r="O79" s="6"/>
      <c r="S79" s="6"/>
      <c r="T79" s="6"/>
      <c r="U79" s="6"/>
      <c r="V79" s="6"/>
      <c r="W79" s="6"/>
      <c r="X79" s="6"/>
      <c r="Y79" s="6"/>
      <c r="AB79" s="6"/>
      <c r="AC79" s="6"/>
    </row>
    <row r="80" spans="6:29" ht="12.75">
      <c r="F80" s="182"/>
      <c r="G80" s="181"/>
      <c r="H80" s="6"/>
      <c r="I80" s="6"/>
      <c r="J80" s="6"/>
      <c r="K80" s="6"/>
      <c r="L80" s="6"/>
      <c r="M80" s="6"/>
      <c r="N80" s="6"/>
      <c r="O80" s="6"/>
      <c r="S80" s="6"/>
      <c r="T80" s="6"/>
      <c r="U80" s="6"/>
      <c r="V80" s="6"/>
      <c r="W80" s="6"/>
      <c r="X80" s="6"/>
      <c r="Y80" s="6"/>
      <c r="AB80" s="6"/>
      <c r="AC80" s="6"/>
    </row>
    <row r="81" spans="6:29" ht="12.75">
      <c r="F81" s="1"/>
      <c r="G81" s="181"/>
      <c r="H81" s="6"/>
      <c r="I81" s="6"/>
      <c r="J81" s="6"/>
      <c r="K81" s="6"/>
      <c r="L81" s="6"/>
      <c r="M81" s="6"/>
      <c r="N81" s="6"/>
      <c r="O81" s="6"/>
      <c r="S81" s="6"/>
      <c r="T81" s="6"/>
      <c r="U81" s="6"/>
      <c r="V81" s="6"/>
      <c r="W81" s="6"/>
      <c r="X81" s="6"/>
      <c r="Y81" s="6"/>
      <c r="AB81" s="6"/>
      <c r="AC81" s="6"/>
    </row>
    <row r="82" spans="6:29" ht="12.75">
      <c r="F82" s="1"/>
      <c r="G82" s="181"/>
      <c r="H82" s="6"/>
      <c r="I82" s="6"/>
      <c r="J82" s="6"/>
      <c r="K82" s="6"/>
      <c r="L82" s="6"/>
      <c r="M82" s="6"/>
      <c r="N82" s="6"/>
      <c r="O82" s="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6:29" ht="12.75">
      <c r="F83" s="1"/>
      <c r="G83" s="181"/>
      <c r="H83" s="6"/>
      <c r="I83" s="6"/>
      <c r="J83" s="6"/>
      <c r="K83" s="6"/>
      <c r="L83" s="6"/>
      <c r="M83" s="6"/>
      <c r="N83" s="6"/>
      <c r="O83" s="6"/>
      <c r="S83" s="6"/>
      <c r="T83" s="6"/>
      <c r="U83" s="6"/>
      <c r="V83" s="6"/>
      <c r="W83" s="6"/>
      <c r="X83" s="6"/>
      <c r="Y83" s="6"/>
      <c r="AB83" s="6"/>
      <c r="AC83" s="6"/>
    </row>
    <row r="84" spans="6:29" ht="12.75">
      <c r="F84" s="182"/>
      <c r="G84" s="181"/>
      <c r="H84" s="6"/>
      <c r="I84" s="6"/>
      <c r="J84" s="6"/>
      <c r="K84" s="6"/>
      <c r="L84" s="6"/>
      <c r="M84" s="6"/>
      <c r="N84" s="6"/>
      <c r="O84" s="6"/>
      <c r="S84" s="6"/>
      <c r="T84" s="6"/>
      <c r="U84" s="6"/>
      <c r="V84" s="6"/>
      <c r="W84" s="6"/>
      <c r="X84" s="6"/>
      <c r="Y84" s="6"/>
      <c r="AB84" s="6"/>
      <c r="AC84" s="6"/>
    </row>
    <row r="85" spans="6:29" ht="12.75">
      <c r="F85" s="1"/>
      <c r="G85" s="181"/>
      <c r="H85" s="6"/>
      <c r="I85" s="6"/>
      <c r="J85" s="6"/>
      <c r="K85" s="6"/>
      <c r="L85" s="6"/>
      <c r="M85" s="6"/>
      <c r="N85" s="6"/>
      <c r="O85" s="6"/>
      <c r="S85" s="6"/>
      <c r="T85" s="6"/>
      <c r="U85" s="6"/>
      <c r="V85" s="6"/>
      <c r="W85" s="6"/>
      <c r="X85" s="6"/>
      <c r="Y85" s="6"/>
      <c r="AB85" s="6"/>
      <c r="AC85" s="6"/>
    </row>
    <row r="86" spans="6:29" ht="12.75">
      <c r="F86" s="1"/>
      <c r="G86" s="181"/>
      <c r="H86" s="6"/>
      <c r="I86" s="6"/>
      <c r="J86" s="6"/>
      <c r="K86" s="6"/>
      <c r="L86" s="6"/>
      <c r="M86" s="6"/>
      <c r="N86" s="6"/>
      <c r="O86" s="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50"/>
  <sheetViews>
    <sheetView zoomScale="75" zoomScaleNormal="75" workbookViewId="0" topLeftCell="A1">
      <pane xSplit="16" ySplit="2" topLeftCell="AD3" activePane="bottomRight" state="frozen"/>
      <selection pane="topLeft" activeCell="AE418" sqref="AE418"/>
      <selection pane="topRight" activeCell="AE418" sqref="AE418"/>
      <selection pane="bottomLeft" activeCell="AE418" sqref="AE418"/>
      <selection pane="bottomRight" activeCell="AF45" sqref="AF45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51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00390625" style="169" customWidth="1"/>
    <col min="32" max="32" width="11.8515625" style="0" bestFit="1" customWidth="1"/>
  </cols>
  <sheetData>
    <row r="1" spans="1:34" s="12" customFormat="1" ht="51.75" thickBot="1">
      <c r="A1" s="9" t="s">
        <v>194</v>
      </c>
      <c r="B1" s="10" t="s">
        <v>195</v>
      </c>
      <c r="C1" s="10" t="s">
        <v>285</v>
      </c>
      <c r="D1" s="11" t="s">
        <v>203</v>
      </c>
      <c r="E1" s="11" t="s">
        <v>214</v>
      </c>
      <c r="F1" s="34" t="s">
        <v>286</v>
      </c>
      <c r="G1" s="34"/>
      <c r="H1" s="34"/>
      <c r="I1" s="34"/>
      <c r="J1" s="34"/>
      <c r="K1" s="10"/>
      <c r="L1" s="10"/>
      <c r="M1" s="10"/>
      <c r="N1" s="10"/>
      <c r="O1" s="49"/>
      <c r="P1" s="30" t="s">
        <v>161</v>
      </c>
      <c r="Q1" s="40" t="s">
        <v>185</v>
      </c>
      <c r="R1" s="37" t="s">
        <v>185</v>
      </c>
      <c r="S1" s="27" t="s">
        <v>185</v>
      </c>
      <c r="T1" s="26" t="s">
        <v>185</v>
      </c>
      <c r="U1" s="27" t="s">
        <v>185</v>
      </c>
      <c r="V1" s="26" t="s">
        <v>185</v>
      </c>
      <c r="W1" s="27" t="s">
        <v>185</v>
      </c>
      <c r="X1" s="26" t="s">
        <v>185</v>
      </c>
      <c r="Y1" s="27" t="s">
        <v>185</v>
      </c>
      <c r="Z1" s="37" t="s">
        <v>185</v>
      </c>
      <c r="AA1" s="40" t="s">
        <v>185</v>
      </c>
      <c r="AB1" s="37" t="s">
        <v>185</v>
      </c>
      <c r="AC1" s="79" t="s">
        <v>185</v>
      </c>
      <c r="AD1" s="164"/>
      <c r="AE1" s="155" t="s">
        <v>425</v>
      </c>
      <c r="AF1" s="155" t="s">
        <v>426</v>
      </c>
      <c r="AG1" s="164" t="s">
        <v>427</v>
      </c>
      <c r="AH1" s="155" t="s">
        <v>281</v>
      </c>
    </row>
    <row r="2" spans="1:30" s="8" customFormat="1" ht="16.5" thickBot="1">
      <c r="A2" s="17"/>
      <c r="B2"/>
      <c r="C2"/>
      <c r="D2" t="s">
        <v>492</v>
      </c>
      <c r="E2"/>
      <c r="F2" s="33"/>
      <c r="G2" s="23"/>
      <c r="H2" s="23"/>
      <c r="I2" s="23"/>
      <c r="J2" s="23"/>
      <c r="K2" s="23"/>
      <c r="L2" s="23"/>
      <c r="M2" s="23"/>
      <c r="N2" s="23"/>
      <c r="O2" s="50"/>
      <c r="P2" s="14"/>
      <c r="Q2" s="36" t="s">
        <v>163</v>
      </c>
      <c r="R2" s="38" t="s">
        <v>164</v>
      </c>
      <c r="S2" s="29" t="s">
        <v>165</v>
      </c>
      <c r="T2" s="28" t="s">
        <v>166</v>
      </c>
      <c r="U2" s="29" t="s">
        <v>162</v>
      </c>
      <c r="V2" s="28" t="s">
        <v>167</v>
      </c>
      <c r="W2" s="29" t="s">
        <v>168</v>
      </c>
      <c r="X2" s="28" t="s">
        <v>169</v>
      </c>
      <c r="Y2" s="29" t="s">
        <v>170</v>
      </c>
      <c r="Z2" s="38" t="s">
        <v>171</v>
      </c>
      <c r="AA2" s="41" t="s">
        <v>172</v>
      </c>
      <c r="AB2" s="28" t="s">
        <v>173</v>
      </c>
      <c r="AC2" s="144" t="s">
        <v>174</v>
      </c>
      <c r="AD2" s="165"/>
    </row>
    <row r="3" spans="1:34" s="1" customFormat="1" ht="12.75">
      <c r="A3" s="60" t="s">
        <v>307</v>
      </c>
      <c r="B3" s="60" t="s">
        <v>308</v>
      </c>
      <c r="C3" s="60"/>
      <c r="D3" s="60" t="s">
        <v>493</v>
      </c>
      <c r="E3" s="60" t="s">
        <v>235</v>
      </c>
      <c r="F3" s="103" t="s">
        <v>307</v>
      </c>
      <c r="G3" s="103" t="s">
        <v>308</v>
      </c>
      <c r="H3" s="103" t="s">
        <v>284</v>
      </c>
      <c r="I3" s="103" t="s">
        <v>493</v>
      </c>
      <c r="J3" s="105" t="s">
        <v>235</v>
      </c>
      <c r="K3" s="25">
        <f aca="true" t="shared" si="0" ref="K3:K9">IF(A3=F3,0,"Fehler")</f>
        <v>0</v>
      </c>
      <c r="L3" s="25">
        <f aca="true" t="shared" si="1" ref="L3:L9">IF(B3=G3,0,"Fehler")</f>
        <v>0</v>
      </c>
      <c r="M3" s="25">
        <f aca="true" t="shared" si="2" ref="M3:M23">IF(D3=I3,0,"Fehler")</f>
        <v>0</v>
      </c>
      <c r="N3" s="25">
        <f aca="true" t="shared" si="3" ref="N3:N8">IF(E3=J3,0,"Fehler")</f>
        <v>0</v>
      </c>
      <c r="O3" s="20" t="s">
        <v>254</v>
      </c>
      <c r="P3" s="92">
        <v>0</v>
      </c>
      <c r="Q3" s="142">
        <v>0</v>
      </c>
      <c r="R3" s="142">
        <v>0</v>
      </c>
      <c r="S3" s="142">
        <v>0</v>
      </c>
      <c r="T3" s="142">
        <v>0</v>
      </c>
      <c r="U3" s="142">
        <v>0</v>
      </c>
      <c r="V3" s="142">
        <v>0</v>
      </c>
      <c r="W3" s="142">
        <v>0</v>
      </c>
      <c r="X3" s="142">
        <v>0</v>
      </c>
      <c r="Y3" s="142">
        <v>0</v>
      </c>
      <c r="Z3" s="142">
        <v>0</v>
      </c>
      <c r="AA3" s="142">
        <v>0</v>
      </c>
      <c r="AB3" s="142">
        <v>0</v>
      </c>
      <c r="AC3" s="39">
        <f aca="true" t="shared" si="4" ref="AC3:AC8">SUM(Q3:AB3)</f>
        <v>0</v>
      </c>
      <c r="AD3" s="166"/>
      <c r="AE3" s="140">
        <f>AC3/AE$26*AE$27</f>
        <v>0</v>
      </c>
      <c r="AF3" s="54"/>
      <c r="AH3" s="171">
        <f aca="true" t="shared" si="5" ref="AH3:AH8">IF(AG3&gt;0,AG3,AC3+AE3+AF3)</f>
        <v>0</v>
      </c>
    </row>
    <row r="4" spans="1:34" s="1" customFormat="1" ht="12.75">
      <c r="A4" s="60" t="s">
        <v>307</v>
      </c>
      <c r="B4" s="60" t="s">
        <v>308</v>
      </c>
      <c r="C4" s="60"/>
      <c r="D4" s="60" t="s">
        <v>494</v>
      </c>
      <c r="E4" s="60" t="s">
        <v>235</v>
      </c>
      <c r="F4" s="105" t="s">
        <v>307</v>
      </c>
      <c r="G4" s="105" t="s">
        <v>308</v>
      </c>
      <c r="H4" s="105" t="s">
        <v>284</v>
      </c>
      <c r="I4" s="105" t="s">
        <v>494</v>
      </c>
      <c r="J4" s="105" t="s">
        <v>235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20" t="s">
        <v>254</v>
      </c>
      <c r="P4" s="61">
        <v>0</v>
      </c>
      <c r="Q4" s="142">
        <v>0</v>
      </c>
      <c r="R4" s="142">
        <v>0</v>
      </c>
      <c r="S4" s="142">
        <v>0</v>
      </c>
      <c r="T4" s="142">
        <v>0</v>
      </c>
      <c r="U4" s="142">
        <v>0</v>
      </c>
      <c r="V4" s="142">
        <v>0</v>
      </c>
      <c r="W4" s="142">
        <v>0</v>
      </c>
      <c r="X4" s="142">
        <v>0</v>
      </c>
      <c r="Y4" s="142">
        <v>0</v>
      </c>
      <c r="Z4" s="142">
        <v>0</v>
      </c>
      <c r="AA4" s="142">
        <v>0</v>
      </c>
      <c r="AB4" s="142">
        <v>0</v>
      </c>
      <c r="AC4" s="39">
        <f t="shared" si="4"/>
        <v>0</v>
      </c>
      <c r="AD4" s="166"/>
      <c r="AE4" s="140">
        <f>AC4/AE$26*AE$27</f>
        <v>0</v>
      </c>
      <c r="AF4" s="54"/>
      <c r="AH4" s="171">
        <f t="shared" si="5"/>
        <v>0</v>
      </c>
    </row>
    <row r="5" spans="1:34" s="1" customFormat="1" ht="12.75">
      <c r="A5" s="60" t="s">
        <v>307</v>
      </c>
      <c r="B5" s="60" t="s">
        <v>308</v>
      </c>
      <c r="C5" s="60"/>
      <c r="D5" s="60" t="s">
        <v>312</v>
      </c>
      <c r="E5" s="60" t="s">
        <v>235</v>
      </c>
      <c r="F5" s="103" t="s">
        <v>307</v>
      </c>
      <c r="G5" s="103" t="s">
        <v>308</v>
      </c>
      <c r="H5" s="103" t="s">
        <v>284</v>
      </c>
      <c r="I5" s="103" t="s">
        <v>312</v>
      </c>
      <c r="J5" s="103" t="s">
        <v>235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60" t="s">
        <v>254</v>
      </c>
      <c r="P5" s="92">
        <v>0</v>
      </c>
      <c r="Q5" s="142">
        <v>0</v>
      </c>
      <c r="R5" s="142">
        <v>0</v>
      </c>
      <c r="S5" s="142">
        <v>0</v>
      </c>
      <c r="T5" s="142">
        <v>0</v>
      </c>
      <c r="U5" s="142">
        <v>0</v>
      </c>
      <c r="V5" s="142">
        <v>0</v>
      </c>
      <c r="W5" s="142">
        <v>0</v>
      </c>
      <c r="X5" s="142">
        <v>0</v>
      </c>
      <c r="Y5" s="142">
        <v>0</v>
      </c>
      <c r="Z5" s="142">
        <v>0</v>
      </c>
      <c r="AA5" s="142">
        <v>0</v>
      </c>
      <c r="AB5" s="142">
        <v>0</v>
      </c>
      <c r="AC5" s="39">
        <f t="shared" si="4"/>
        <v>0</v>
      </c>
      <c r="AD5" s="166"/>
      <c r="AE5" s="140">
        <f>AC5/AE$26*AE$27</f>
        <v>0</v>
      </c>
      <c r="AF5" s="54"/>
      <c r="AH5" s="171">
        <f t="shared" si="5"/>
        <v>0</v>
      </c>
    </row>
    <row r="6" spans="1:34" s="1" customFormat="1" ht="12.75">
      <c r="A6" s="60" t="s">
        <v>307</v>
      </c>
      <c r="B6" s="60" t="s">
        <v>308</v>
      </c>
      <c r="C6" s="60"/>
      <c r="D6" s="60" t="s">
        <v>350</v>
      </c>
      <c r="E6" s="60" t="s">
        <v>235</v>
      </c>
      <c r="F6" s="103" t="s">
        <v>307</v>
      </c>
      <c r="G6" s="103" t="s">
        <v>308</v>
      </c>
      <c r="H6" s="103" t="s">
        <v>284</v>
      </c>
      <c r="I6" s="103" t="s">
        <v>350</v>
      </c>
      <c r="J6" s="103" t="s">
        <v>235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60" t="s">
        <v>254</v>
      </c>
      <c r="P6" s="92">
        <v>33600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39">
        <f t="shared" si="4"/>
        <v>0</v>
      </c>
      <c r="AD6" s="166"/>
      <c r="AE6" s="140"/>
      <c r="AF6" s="54">
        <v>33600</v>
      </c>
      <c r="AH6" s="171">
        <f t="shared" si="5"/>
        <v>33600</v>
      </c>
    </row>
    <row r="7" spans="1:34" s="1" customFormat="1" ht="12.75">
      <c r="A7" s="60" t="s">
        <v>307</v>
      </c>
      <c r="B7" s="60" t="s">
        <v>308</v>
      </c>
      <c r="C7" s="60"/>
      <c r="D7" s="60" t="s">
        <v>350</v>
      </c>
      <c r="E7" s="60" t="s">
        <v>236</v>
      </c>
      <c r="F7" s="103" t="s">
        <v>307</v>
      </c>
      <c r="G7" s="103" t="s">
        <v>308</v>
      </c>
      <c r="H7" s="103" t="s">
        <v>284</v>
      </c>
      <c r="I7" s="103" t="s">
        <v>350</v>
      </c>
      <c r="J7" s="105" t="s">
        <v>236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20" t="s">
        <v>255</v>
      </c>
      <c r="P7" s="92">
        <v>500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39">
        <f t="shared" si="4"/>
        <v>0</v>
      </c>
      <c r="AD7" s="166"/>
      <c r="AE7" s="140">
        <f>AC7/AE$26*AE$27</f>
        <v>0</v>
      </c>
      <c r="AF7" s="54"/>
      <c r="AH7" s="171">
        <f t="shared" si="5"/>
        <v>0</v>
      </c>
    </row>
    <row r="8" spans="1:34" s="1" customFormat="1" ht="12.75">
      <c r="A8" s="60" t="s">
        <v>307</v>
      </c>
      <c r="B8" s="60" t="s">
        <v>308</v>
      </c>
      <c r="C8" s="60"/>
      <c r="D8" s="60" t="s">
        <v>350</v>
      </c>
      <c r="E8" s="60" t="s">
        <v>237</v>
      </c>
      <c r="F8" s="103" t="s">
        <v>307</v>
      </c>
      <c r="G8" s="103" t="s">
        <v>308</v>
      </c>
      <c r="H8" s="103" t="s">
        <v>284</v>
      </c>
      <c r="I8" s="103" t="s">
        <v>350</v>
      </c>
      <c r="J8" s="103" t="s">
        <v>237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60" t="s">
        <v>184</v>
      </c>
      <c r="P8" s="92">
        <v>2500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39">
        <f t="shared" si="4"/>
        <v>0</v>
      </c>
      <c r="AD8" s="166"/>
      <c r="AE8" s="140">
        <f>AC8/AE$26*AE$27</f>
        <v>0</v>
      </c>
      <c r="AF8" s="54"/>
      <c r="AH8" s="171">
        <f t="shared" si="5"/>
        <v>0</v>
      </c>
    </row>
    <row r="9" spans="1:34" s="1" customFormat="1" ht="12.75">
      <c r="A9" s="60" t="s">
        <v>307</v>
      </c>
      <c r="B9" s="60" t="s">
        <v>308</v>
      </c>
      <c r="C9" s="60"/>
      <c r="D9" s="60" t="s">
        <v>350</v>
      </c>
      <c r="E9" s="60" t="s">
        <v>238</v>
      </c>
      <c r="F9" s="103" t="s">
        <v>307</v>
      </c>
      <c r="G9" s="103" t="s">
        <v>308</v>
      </c>
      <c r="H9" s="103" t="s">
        <v>284</v>
      </c>
      <c r="I9" s="103" t="s">
        <v>350</v>
      </c>
      <c r="J9" s="103" t="s">
        <v>238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aca="true" t="shared" si="6" ref="N9:N23">IF(E9=J9,0,"Fehler")</f>
        <v>0</v>
      </c>
      <c r="O9" s="60" t="s">
        <v>256</v>
      </c>
      <c r="P9" s="92">
        <v>12700</v>
      </c>
      <c r="Q9" s="142">
        <v>0</v>
      </c>
      <c r="R9" s="142">
        <v>0</v>
      </c>
      <c r="S9" s="142">
        <v>6993.18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39">
        <f aca="true" t="shared" si="7" ref="AC9:AC23">SUM(Q9:AB9)</f>
        <v>6993.18</v>
      </c>
      <c r="AD9" s="166"/>
      <c r="AE9" s="140"/>
      <c r="AF9" s="54">
        <v>0</v>
      </c>
      <c r="AH9" s="171">
        <f aca="true" t="shared" si="8" ref="AH9:AH23">IF(AG9&gt;0,AG9,AC9+AE9+AF9)</f>
        <v>6993.18</v>
      </c>
    </row>
    <row r="10" spans="1:34" s="1" customFormat="1" ht="12.75">
      <c r="A10" s="60" t="s">
        <v>307</v>
      </c>
      <c r="B10" s="60" t="s">
        <v>308</v>
      </c>
      <c r="C10" s="60"/>
      <c r="D10" s="60" t="s">
        <v>350</v>
      </c>
      <c r="E10" s="60" t="s">
        <v>239</v>
      </c>
      <c r="F10" s="103" t="s">
        <v>307</v>
      </c>
      <c r="G10" s="103" t="s">
        <v>308</v>
      </c>
      <c r="H10" s="103" t="s">
        <v>284</v>
      </c>
      <c r="I10" s="103" t="s">
        <v>350</v>
      </c>
      <c r="J10" s="103" t="s">
        <v>239</v>
      </c>
      <c r="K10" s="25">
        <f aca="true" t="shared" si="9" ref="K10:K23">IF(A10=F10,0,"Fehler")</f>
        <v>0</v>
      </c>
      <c r="L10" s="25">
        <f aca="true" t="shared" si="10" ref="L10:L23">IF(B10=G10,0,"Fehler")</f>
        <v>0</v>
      </c>
      <c r="M10" s="25">
        <f t="shared" si="2"/>
        <v>0</v>
      </c>
      <c r="N10" s="25">
        <f t="shared" si="6"/>
        <v>0</v>
      </c>
      <c r="O10" s="60" t="s">
        <v>257</v>
      </c>
      <c r="P10" s="92">
        <v>8100</v>
      </c>
      <c r="Q10" s="142">
        <v>0</v>
      </c>
      <c r="R10" s="142">
        <v>0</v>
      </c>
      <c r="S10" s="142">
        <v>4481.82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39">
        <f t="shared" si="7"/>
        <v>4481.82</v>
      </c>
      <c r="AD10" s="166"/>
      <c r="AE10" s="140"/>
      <c r="AF10" s="54">
        <v>0</v>
      </c>
      <c r="AH10" s="171">
        <f t="shared" si="8"/>
        <v>4481.82</v>
      </c>
    </row>
    <row r="11" spans="1:34" s="1" customFormat="1" ht="12.75">
      <c r="A11" s="60" t="s">
        <v>307</v>
      </c>
      <c r="B11" s="60" t="s">
        <v>308</v>
      </c>
      <c r="C11" s="60"/>
      <c r="D11" s="60" t="s">
        <v>350</v>
      </c>
      <c r="E11" s="60" t="s">
        <v>240</v>
      </c>
      <c r="F11" s="103" t="s">
        <v>307</v>
      </c>
      <c r="G11" s="103" t="s">
        <v>308</v>
      </c>
      <c r="H11" s="103" t="s">
        <v>284</v>
      </c>
      <c r="I11" s="103" t="s">
        <v>350</v>
      </c>
      <c r="J11" s="103" t="s">
        <v>240</v>
      </c>
      <c r="K11" s="25">
        <f t="shared" si="9"/>
        <v>0</v>
      </c>
      <c r="L11" s="25">
        <f t="shared" si="10"/>
        <v>0</v>
      </c>
      <c r="M11" s="25">
        <f t="shared" si="2"/>
        <v>0</v>
      </c>
      <c r="N11" s="25">
        <f t="shared" si="6"/>
        <v>0</v>
      </c>
      <c r="O11" s="60" t="s">
        <v>258</v>
      </c>
      <c r="P11" s="92">
        <v>2500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39">
        <f t="shared" si="7"/>
        <v>0</v>
      </c>
      <c r="AD11" s="166"/>
      <c r="AE11" s="140">
        <f>AC11/AE$26*AE$27</f>
        <v>0</v>
      </c>
      <c r="AF11" s="54"/>
      <c r="AH11" s="171">
        <f t="shared" si="8"/>
        <v>0</v>
      </c>
    </row>
    <row r="12" spans="1:34" s="1" customFormat="1" ht="12.75">
      <c r="A12" s="60" t="s">
        <v>307</v>
      </c>
      <c r="B12" s="60" t="s">
        <v>308</v>
      </c>
      <c r="C12" s="60"/>
      <c r="D12" s="60" t="s">
        <v>350</v>
      </c>
      <c r="E12" s="60" t="s">
        <v>111</v>
      </c>
      <c r="F12" s="103" t="s">
        <v>307</v>
      </c>
      <c r="G12" s="103" t="s">
        <v>308</v>
      </c>
      <c r="H12" s="103" t="s">
        <v>284</v>
      </c>
      <c r="I12" s="103" t="s">
        <v>350</v>
      </c>
      <c r="J12" s="103" t="s">
        <v>111</v>
      </c>
      <c r="K12" s="25">
        <f t="shared" si="9"/>
        <v>0</v>
      </c>
      <c r="L12" s="25">
        <f t="shared" si="10"/>
        <v>0</v>
      </c>
      <c r="M12" s="25">
        <f t="shared" si="2"/>
        <v>0</v>
      </c>
      <c r="N12" s="25">
        <f t="shared" si="6"/>
        <v>0</v>
      </c>
      <c r="O12" s="60" t="s">
        <v>113</v>
      </c>
      <c r="P12" s="92">
        <v>7500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39">
        <f t="shared" si="7"/>
        <v>0</v>
      </c>
      <c r="AD12" s="166"/>
      <c r="AE12" s="140">
        <f>AC12/AE$26*AE$27</f>
        <v>0</v>
      </c>
      <c r="AF12" s="54"/>
      <c r="AH12" s="171">
        <f t="shared" si="8"/>
        <v>0</v>
      </c>
    </row>
    <row r="13" spans="1:34" s="1" customFormat="1" ht="12.75">
      <c r="A13" s="60" t="s">
        <v>307</v>
      </c>
      <c r="B13" s="60" t="s">
        <v>308</v>
      </c>
      <c r="C13" s="60"/>
      <c r="D13" s="60" t="s">
        <v>355</v>
      </c>
      <c r="E13" s="60" t="s">
        <v>238</v>
      </c>
      <c r="F13" s="103" t="s">
        <v>307</v>
      </c>
      <c r="G13" s="103" t="s">
        <v>308</v>
      </c>
      <c r="H13" s="103" t="s">
        <v>284</v>
      </c>
      <c r="I13" s="103" t="s">
        <v>355</v>
      </c>
      <c r="J13" s="103" t="s">
        <v>238</v>
      </c>
      <c r="K13" s="25">
        <f t="shared" si="9"/>
        <v>0</v>
      </c>
      <c r="L13" s="25">
        <f t="shared" si="10"/>
        <v>0</v>
      </c>
      <c r="M13" s="25">
        <f t="shared" si="2"/>
        <v>0</v>
      </c>
      <c r="N13" s="25">
        <f t="shared" si="6"/>
        <v>0</v>
      </c>
      <c r="O13" s="60" t="s">
        <v>256</v>
      </c>
      <c r="P13" s="92">
        <v>9500</v>
      </c>
      <c r="Q13" s="142">
        <v>0</v>
      </c>
      <c r="R13" s="142">
        <v>0</v>
      </c>
      <c r="S13" s="142">
        <v>9500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39">
        <f t="shared" si="7"/>
        <v>9500</v>
      </c>
      <c r="AD13" s="166"/>
      <c r="AE13" s="140"/>
      <c r="AF13" s="54">
        <v>0</v>
      </c>
      <c r="AH13" s="171">
        <f t="shared" si="8"/>
        <v>9500</v>
      </c>
    </row>
    <row r="14" spans="1:34" s="1" customFormat="1" ht="12.75">
      <c r="A14" s="55" t="s">
        <v>307</v>
      </c>
      <c r="B14" s="55" t="s">
        <v>308</v>
      </c>
      <c r="C14" s="55"/>
      <c r="D14" s="55" t="s">
        <v>355</v>
      </c>
      <c r="E14" s="55" t="s">
        <v>239</v>
      </c>
      <c r="F14" s="104" t="s">
        <v>307</v>
      </c>
      <c r="G14" s="104" t="s">
        <v>308</v>
      </c>
      <c r="H14" s="104" t="s">
        <v>284</v>
      </c>
      <c r="I14" s="104" t="s">
        <v>355</v>
      </c>
      <c r="J14" s="104" t="s">
        <v>239</v>
      </c>
      <c r="K14" s="25">
        <f t="shared" si="9"/>
        <v>0</v>
      </c>
      <c r="L14" s="25">
        <f t="shared" si="10"/>
        <v>0</v>
      </c>
      <c r="M14" s="25">
        <f t="shared" si="2"/>
        <v>0</v>
      </c>
      <c r="N14" s="25">
        <f t="shared" si="6"/>
        <v>0</v>
      </c>
      <c r="O14" s="60" t="s">
        <v>257</v>
      </c>
      <c r="P14" s="92">
        <v>1800</v>
      </c>
      <c r="Q14" s="142">
        <v>0</v>
      </c>
      <c r="R14" s="142">
        <v>0</v>
      </c>
      <c r="S14" s="142">
        <v>1800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39">
        <f t="shared" si="7"/>
        <v>1800</v>
      </c>
      <c r="AD14" s="166"/>
      <c r="AE14" s="140"/>
      <c r="AF14" s="54">
        <v>0</v>
      </c>
      <c r="AH14" s="171">
        <f t="shared" si="8"/>
        <v>1800</v>
      </c>
    </row>
    <row r="15" spans="1:34" s="1" customFormat="1" ht="12.75">
      <c r="A15" s="60" t="s">
        <v>307</v>
      </c>
      <c r="B15" s="60" t="s">
        <v>308</v>
      </c>
      <c r="C15" s="60"/>
      <c r="D15" s="60" t="s">
        <v>355</v>
      </c>
      <c r="E15" s="60" t="s">
        <v>240</v>
      </c>
      <c r="F15" s="103" t="s">
        <v>307</v>
      </c>
      <c r="G15" s="103" t="s">
        <v>308</v>
      </c>
      <c r="H15" s="103" t="s">
        <v>284</v>
      </c>
      <c r="I15" s="103" t="s">
        <v>355</v>
      </c>
      <c r="J15" s="103" t="s">
        <v>240</v>
      </c>
      <c r="K15" s="25">
        <f t="shared" si="9"/>
        <v>0</v>
      </c>
      <c r="L15" s="25">
        <f t="shared" si="10"/>
        <v>0</v>
      </c>
      <c r="M15" s="25">
        <f t="shared" si="2"/>
        <v>0</v>
      </c>
      <c r="N15" s="25">
        <f t="shared" si="6"/>
        <v>0</v>
      </c>
      <c r="O15" s="60" t="s">
        <v>258</v>
      </c>
      <c r="P15" s="92">
        <v>500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39">
        <f t="shared" si="7"/>
        <v>0</v>
      </c>
      <c r="AD15" s="166"/>
      <c r="AE15" s="140">
        <f>AC15/AE$26*AE$27</f>
        <v>0</v>
      </c>
      <c r="AF15" s="54"/>
      <c r="AH15" s="171">
        <f t="shared" si="8"/>
        <v>0</v>
      </c>
    </row>
    <row r="16" spans="1:34" s="1" customFormat="1" ht="12.75">
      <c r="A16" s="60" t="s">
        <v>307</v>
      </c>
      <c r="B16" s="60" t="s">
        <v>308</v>
      </c>
      <c r="C16" s="60"/>
      <c r="D16" s="60" t="s">
        <v>357</v>
      </c>
      <c r="E16" s="60" t="s">
        <v>235</v>
      </c>
      <c r="F16" s="103" t="s">
        <v>307</v>
      </c>
      <c r="G16" s="103" t="s">
        <v>308</v>
      </c>
      <c r="H16" s="103" t="s">
        <v>284</v>
      </c>
      <c r="I16" s="103" t="s">
        <v>357</v>
      </c>
      <c r="J16" s="103" t="s">
        <v>235</v>
      </c>
      <c r="K16" s="25">
        <f t="shared" si="9"/>
        <v>0</v>
      </c>
      <c r="L16" s="25">
        <f t="shared" si="10"/>
        <v>0</v>
      </c>
      <c r="M16" s="25">
        <f t="shared" si="2"/>
        <v>0</v>
      </c>
      <c r="N16" s="25">
        <f t="shared" si="6"/>
        <v>0</v>
      </c>
      <c r="O16" s="60" t="s">
        <v>254</v>
      </c>
      <c r="P16" s="92">
        <v>42800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39">
        <f t="shared" si="7"/>
        <v>0</v>
      </c>
      <c r="AD16" s="166"/>
      <c r="AE16" s="140"/>
      <c r="AF16" s="54">
        <v>42800</v>
      </c>
      <c r="AH16" s="171">
        <f t="shared" si="8"/>
        <v>42800</v>
      </c>
    </row>
    <row r="17" spans="1:34" s="1" customFormat="1" ht="12.75">
      <c r="A17" s="60" t="s">
        <v>307</v>
      </c>
      <c r="B17" s="60" t="s">
        <v>308</v>
      </c>
      <c r="C17" s="60"/>
      <c r="D17" s="60" t="s">
        <v>357</v>
      </c>
      <c r="E17" s="60" t="s">
        <v>238</v>
      </c>
      <c r="F17" s="103" t="s">
        <v>307</v>
      </c>
      <c r="G17" s="103" t="s">
        <v>308</v>
      </c>
      <c r="H17" s="103" t="s">
        <v>284</v>
      </c>
      <c r="I17" s="103" t="s">
        <v>357</v>
      </c>
      <c r="J17" s="103" t="s">
        <v>238</v>
      </c>
      <c r="K17" s="25">
        <f t="shared" si="9"/>
        <v>0</v>
      </c>
      <c r="L17" s="25">
        <f t="shared" si="10"/>
        <v>0</v>
      </c>
      <c r="M17" s="25">
        <f t="shared" si="2"/>
        <v>0</v>
      </c>
      <c r="N17" s="25">
        <f t="shared" si="6"/>
        <v>0</v>
      </c>
      <c r="O17" s="60" t="s">
        <v>256</v>
      </c>
      <c r="P17" s="92">
        <v>26900</v>
      </c>
      <c r="Q17" s="142">
        <v>0</v>
      </c>
      <c r="R17" s="142">
        <v>0</v>
      </c>
      <c r="S17" s="142">
        <v>26900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39">
        <f t="shared" si="7"/>
        <v>26900</v>
      </c>
      <c r="AD17" s="166"/>
      <c r="AE17" s="140"/>
      <c r="AF17" s="54">
        <v>0</v>
      </c>
      <c r="AH17" s="171">
        <f t="shared" si="8"/>
        <v>26900</v>
      </c>
    </row>
    <row r="18" spans="1:34" s="1" customFormat="1" ht="12.75">
      <c r="A18" s="60" t="s">
        <v>307</v>
      </c>
      <c r="B18" s="60" t="s">
        <v>308</v>
      </c>
      <c r="C18" s="60"/>
      <c r="D18" s="60" t="s">
        <v>357</v>
      </c>
      <c r="E18" s="60" t="s">
        <v>239</v>
      </c>
      <c r="F18" s="103" t="s">
        <v>307</v>
      </c>
      <c r="G18" s="103" t="s">
        <v>308</v>
      </c>
      <c r="H18" s="103" t="s">
        <v>284</v>
      </c>
      <c r="I18" s="103" t="s">
        <v>357</v>
      </c>
      <c r="J18" s="105" t="s">
        <v>239</v>
      </c>
      <c r="K18" s="25">
        <f t="shared" si="9"/>
        <v>0</v>
      </c>
      <c r="L18" s="25">
        <f t="shared" si="10"/>
        <v>0</v>
      </c>
      <c r="M18" s="25">
        <f t="shared" si="2"/>
        <v>0</v>
      </c>
      <c r="N18" s="25">
        <f t="shared" si="6"/>
        <v>0</v>
      </c>
      <c r="O18" s="20" t="s">
        <v>257</v>
      </c>
      <c r="P18" s="92">
        <v>20400</v>
      </c>
      <c r="Q18" s="142">
        <v>0</v>
      </c>
      <c r="R18" s="142">
        <v>0</v>
      </c>
      <c r="S18" s="142">
        <v>20400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39">
        <f t="shared" si="7"/>
        <v>20400</v>
      </c>
      <c r="AD18" s="166"/>
      <c r="AE18" s="140"/>
      <c r="AF18" s="54">
        <v>0</v>
      </c>
      <c r="AH18" s="171">
        <f t="shared" si="8"/>
        <v>20400</v>
      </c>
    </row>
    <row r="19" spans="1:34" s="1" customFormat="1" ht="12.75">
      <c r="A19" s="60" t="s">
        <v>307</v>
      </c>
      <c r="B19" s="60" t="s">
        <v>308</v>
      </c>
      <c r="C19" s="60"/>
      <c r="D19" s="60" t="s">
        <v>357</v>
      </c>
      <c r="E19" s="60" t="s">
        <v>240</v>
      </c>
      <c r="F19" s="103" t="s">
        <v>307</v>
      </c>
      <c r="G19" s="103" t="s">
        <v>308</v>
      </c>
      <c r="H19" s="103" t="s">
        <v>284</v>
      </c>
      <c r="I19" s="103" t="s">
        <v>357</v>
      </c>
      <c r="J19" s="103" t="s">
        <v>240</v>
      </c>
      <c r="K19" s="25">
        <f t="shared" si="9"/>
        <v>0</v>
      </c>
      <c r="L19" s="25">
        <f t="shared" si="10"/>
        <v>0</v>
      </c>
      <c r="M19" s="25">
        <f t="shared" si="2"/>
        <v>0</v>
      </c>
      <c r="N19" s="25">
        <f t="shared" si="6"/>
        <v>0</v>
      </c>
      <c r="O19" s="60" t="s">
        <v>258</v>
      </c>
      <c r="P19" s="92">
        <v>1500</v>
      </c>
      <c r="Q19" s="142">
        <v>0</v>
      </c>
      <c r="R19" s="142">
        <v>0</v>
      </c>
      <c r="S19" s="142">
        <v>407.77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39">
        <f t="shared" si="7"/>
        <v>407.77</v>
      </c>
      <c r="AD19" s="166"/>
      <c r="AE19" s="140">
        <f>AC19/AE$26*AE$27</f>
        <v>135.92333333333332</v>
      </c>
      <c r="AF19" s="54"/>
      <c r="AH19" s="171">
        <f t="shared" si="8"/>
        <v>543.6933333333333</v>
      </c>
    </row>
    <row r="20" spans="1:34" s="1" customFormat="1" ht="12.75">
      <c r="A20" s="60" t="s">
        <v>307</v>
      </c>
      <c r="B20" s="60" t="s">
        <v>308</v>
      </c>
      <c r="C20" s="60"/>
      <c r="D20" s="60" t="s">
        <v>358</v>
      </c>
      <c r="E20" s="60" t="s">
        <v>112</v>
      </c>
      <c r="F20" s="103" t="s">
        <v>307</v>
      </c>
      <c r="G20" s="103" t="s">
        <v>308</v>
      </c>
      <c r="H20" s="103" t="s">
        <v>284</v>
      </c>
      <c r="I20" s="103" t="s">
        <v>358</v>
      </c>
      <c r="J20" s="105" t="s">
        <v>112</v>
      </c>
      <c r="K20" s="25">
        <f t="shared" si="9"/>
        <v>0</v>
      </c>
      <c r="L20" s="25">
        <f t="shared" si="10"/>
        <v>0</v>
      </c>
      <c r="M20" s="25">
        <f t="shared" si="2"/>
        <v>0</v>
      </c>
      <c r="N20" s="25">
        <f t="shared" si="6"/>
        <v>0</v>
      </c>
      <c r="O20" s="20" t="s">
        <v>114</v>
      </c>
      <c r="P20" s="92">
        <v>1000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39">
        <f t="shared" si="7"/>
        <v>0</v>
      </c>
      <c r="AD20" s="166"/>
      <c r="AE20" s="140">
        <f>AC20/AE$26*AE$27</f>
        <v>0</v>
      </c>
      <c r="AF20" s="54"/>
      <c r="AH20" s="171">
        <f t="shared" si="8"/>
        <v>0</v>
      </c>
    </row>
    <row r="21" spans="1:34" s="1" customFormat="1" ht="12.75">
      <c r="A21" s="60" t="s">
        <v>307</v>
      </c>
      <c r="B21" s="60" t="s">
        <v>308</v>
      </c>
      <c r="C21" s="60"/>
      <c r="D21" s="60" t="s">
        <v>358</v>
      </c>
      <c r="E21" s="60" t="s">
        <v>238</v>
      </c>
      <c r="F21" s="103" t="s">
        <v>307</v>
      </c>
      <c r="G21" s="103" t="s">
        <v>308</v>
      </c>
      <c r="H21" s="103" t="s">
        <v>284</v>
      </c>
      <c r="I21" s="103" t="s">
        <v>358</v>
      </c>
      <c r="J21" s="103" t="s">
        <v>238</v>
      </c>
      <c r="K21" s="25">
        <f t="shared" si="9"/>
        <v>0</v>
      </c>
      <c r="L21" s="25">
        <f t="shared" si="10"/>
        <v>0</v>
      </c>
      <c r="M21" s="25">
        <f t="shared" si="2"/>
        <v>0</v>
      </c>
      <c r="N21" s="25">
        <f t="shared" si="6"/>
        <v>0</v>
      </c>
      <c r="O21" s="60" t="s">
        <v>256</v>
      </c>
      <c r="P21" s="92">
        <v>5400</v>
      </c>
      <c r="Q21" s="142">
        <v>0</v>
      </c>
      <c r="R21" s="142">
        <v>0</v>
      </c>
      <c r="S21" s="142">
        <v>11106.82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39">
        <f t="shared" si="7"/>
        <v>11106.82</v>
      </c>
      <c r="AD21" s="166"/>
      <c r="AE21" s="140"/>
      <c r="AF21" s="54">
        <v>0</v>
      </c>
      <c r="AH21" s="171">
        <f t="shared" si="8"/>
        <v>11106.82</v>
      </c>
    </row>
    <row r="22" spans="1:34" s="1" customFormat="1" ht="12.75">
      <c r="A22" s="60" t="s">
        <v>307</v>
      </c>
      <c r="B22" s="60" t="s">
        <v>308</v>
      </c>
      <c r="C22" s="60"/>
      <c r="D22" s="60" t="s">
        <v>358</v>
      </c>
      <c r="E22" s="60" t="s">
        <v>239</v>
      </c>
      <c r="F22" s="103" t="s">
        <v>307</v>
      </c>
      <c r="G22" s="103" t="s">
        <v>308</v>
      </c>
      <c r="H22" s="103" t="s">
        <v>284</v>
      </c>
      <c r="I22" s="103" t="s">
        <v>358</v>
      </c>
      <c r="J22" s="105" t="s">
        <v>239</v>
      </c>
      <c r="K22" s="25">
        <f t="shared" si="9"/>
        <v>0</v>
      </c>
      <c r="L22" s="25">
        <f t="shared" si="10"/>
        <v>0</v>
      </c>
      <c r="M22" s="25">
        <f t="shared" si="2"/>
        <v>0</v>
      </c>
      <c r="N22" s="25">
        <f t="shared" si="6"/>
        <v>0</v>
      </c>
      <c r="O22" s="20" t="s">
        <v>257</v>
      </c>
      <c r="P22" s="92">
        <v>3500</v>
      </c>
      <c r="Q22" s="142">
        <v>0</v>
      </c>
      <c r="R22" s="142">
        <v>0</v>
      </c>
      <c r="S22" s="142">
        <v>7118.18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39">
        <f t="shared" si="7"/>
        <v>7118.18</v>
      </c>
      <c r="AD22" s="166"/>
      <c r="AE22" s="140"/>
      <c r="AF22" s="54">
        <v>0</v>
      </c>
      <c r="AH22" s="171">
        <f t="shared" si="8"/>
        <v>7118.18</v>
      </c>
    </row>
    <row r="23" spans="1:34" s="1" customFormat="1" ht="12.75">
      <c r="A23" s="60" t="s">
        <v>307</v>
      </c>
      <c r="B23" s="60" t="s">
        <v>308</v>
      </c>
      <c r="C23" s="60"/>
      <c r="D23" s="60" t="s">
        <v>358</v>
      </c>
      <c r="E23" s="60" t="s">
        <v>240</v>
      </c>
      <c r="F23" s="103" t="s">
        <v>307</v>
      </c>
      <c r="G23" s="103" t="s">
        <v>308</v>
      </c>
      <c r="H23" s="103" t="s">
        <v>284</v>
      </c>
      <c r="I23" s="103" t="s">
        <v>358</v>
      </c>
      <c r="J23" s="105" t="s">
        <v>240</v>
      </c>
      <c r="K23" s="25">
        <f t="shared" si="9"/>
        <v>0</v>
      </c>
      <c r="L23" s="25">
        <f t="shared" si="10"/>
        <v>0</v>
      </c>
      <c r="M23" s="25">
        <f t="shared" si="2"/>
        <v>0</v>
      </c>
      <c r="N23" s="25">
        <f t="shared" si="6"/>
        <v>0</v>
      </c>
      <c r="O23" s="20" t="s">
        <v>258</v>
      </c>
      <c r="P23" s="92">
        <v>100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39">
        <f t="shared" si="7"/>
        <v>0</v>
      </c>
      <c r="AD23" s="166"/>
      <c r="AE23" s="140">
        <f>AC23/AE$26*AE$27</f>
        <v>0</v>
      </c>
      <c r="AF23" s="54"/>
      <c r="AH23" s="171">
        <f t="shared" si="8"/>
        <v>0</v>
      </c>
    </row>
    <row r="24" spans="1:30" s="1" customFormat="1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4"/>
      <c r="L24" s="4"/>
      <c r="M24" s="4"/>
      <c r="N24" s="4"/>
      <c r="O24" s="60"/>
      <c r="P24" s="92"/>
      <c r="Q24" s="61"/>
      <c r="R24" s="61"/>
      <c r="S24" s="61"/>
      <c r="T24" s="91"/>
      <c r="U24" s="91"/>
      <c r="V24" s="91"/>
      <c r="W24" s="58"/>
      <c r="X24" s="91"/>
      <c r="Y24" s="91"/>
      <c r="Z24" s="91"/>
      <c r="AA24" s="91"/>
      <c r="AB24" s="91"/>
      <c r="AC24" s="39"/>
      <c r="AD24" s="166"/>
    </row>
    <row r="25" spans="6:34" ht="12.75">
      <c r="F25" s="101"/>
      <c r="G25" s="20"/>
      <c r="H25" s="20"/>
      <c r="I25" s="20"/>
      <c r="J25" s="20"/>
      <c r="P25" s="77">
        <f>SUM(P3:P23)</f>
        <v>180800</v>
      </c>
      <c r="Q25" s="77">
        <f>SUM(Q3:Q23)</f>
        <v>0</v>
      </c>
      <c r="R25" s="77">
        <f>SUM(R3:R23)</f>
        <v>0</v>
      </c>
      <c r="S25" s="77">
        <f>SUM(S3:S23)</f>
        <v>88707.76999999999</v>
      </c>
      <c r="T25" s="77">
        <f>SUM(T3:T23)</f>
        <v>0</v>
      </c>
      <c r="U25" s="77">
        <f>SUM(U3:U23)</f>
        <v>0</v>
      </c>
      <c r="V25" s="77">
        <f>SUM(V3:V23)</f>
        <v>0</v>
      </c>
      <c r="W25" s="77">
        <f>SUM(W3:W23)</f>
        <v>0</v>
      </c>
      <c r="X25" s="77">
        <f>SUM(X3:X23)</f>
        <v>0</v>
      </c>
      <c r="Y25" s="77">
        <f>SUM(Y3:Y23)</f>
        <v>0</v>
      </c>
      <c r="Z25" s="77">
        <f>SUM(Z3:Z23)</f>
        <v>0</v>
      </c>
      <c r="AA25" s="77">
        <f>SUM(AA3:AA23)</f>
        <v>0</v>
      </c>
      <c r="AB25" s="77">
        <f>SUM(AB3:AB23)</f>
        <v>0</v>
      </c>
      <c r="AC25" s="77">
        <f>SUM(AC3:AC23)</f>
        <v>88707.76999999999</v>
      </c>
      <c r="AD25" s="167"/>
      <c r="AH25" s="77">
        <f>SUM(AH3:AH23)</f>
        <v>165243.69333333333</v>
      </c>
    </row>
    <row r="26" spans="31:34" ht="12.75">
      <c r="AE26" s="213">
        <v>9</v>
      </c>
      <c r="AF26" s="13" t="s">
        <v>423</v>
      </c>
      <c r="AH26" s="1"/>
    </row>
    <row r="27" spans="15:34" ht="12.75">
      <c r="O27" s="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8"/>
      <c r="AE27" s="213">
        <v>3</v>
      </c>
      <c r="AF27" s="13" t="s">
        <v>424</v>
      </c>
      <c r="AH27" s="1"/>
    </row>
    <row r="28" spans="15:34" ht="12.75">
      <c r="O28" s="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8"/>
      <c r="AH28" s="1"/>
    </row>
    <row r="29" spans="33:34" ht="12.75">
      <c r="AG29" s="3"/>
      <c r="AH29" s="1"/>
    </row>
    <row r="30" ht="12.75">
      <c r="AH30" s="1"/>
    </row>
    <row r="31" ht="12.75">
      <c r="AH31" s="1"/>
    </row>
    <row r="32" spans="6:34" ht="12.75">
      <c r="F32" s="182"/>
      <c r="G32" s="181"/>
      <c r="H32" s="6"/>
      <c r="I32" s="6"/>
      <c r="J32" s="6"/>
      <c r="K32" s="6"/>
      <c r="L32" s="6"/>
      <c r="M32" s="6"/>
      <c r="N32" s="6"/>
      <c r="O32" s="6"/>
      <c r="S32" s="6"/>
      <c r="T32" s="6"/>
      <c r="U32" s="6"/>
      <c r="V32" s="6"/>
      <c r="W32" s="6"/>
      <c r="X32" s="6"/>
      <c r="Y32" s="6"/>
      <c r="AB32" s="6"/>
      <c r="AC32" s="6"/>
      <c r="AH32" s="1"/>
    </row>
    <row r="33" spans="6:29" ht="12.75">
      <c r="F33" s="1"/>
      <c r="G33" s="181"/>
      <c r="H33" s="6"/>
      <c r="I33" s="6"/>
      <c r="J33" s="6"/>
      <c r="K33" s="6"/>
      <c r="L33" s="6"/>
      <c r="M33" s="6"/>
      <c r="N33" s="6"/>
      <c r="O33" s="6"/>
      <c r="S33" s="6"/>
      <c r="T33" s="6"/>
      <c r="U33" s="6"/>
      <c r="V33" s="6"/>
      <c r="W33" s="6"/>
      <c r="X33" s="6"/>
      <c r="Y33" s="6"/>
      <c r="AB33" s="6"/>
      <c r="AC33" s="6"/>
    </row>
    <row r="34" spans="6:29" ht="12.75">
      <c r="F34" s="1"/>
      <c r="G34" s="181"/>
      <c r="H34" s="6"/>
      <c r="I34" s="6"/>
      <c r="J34" s="6"/>
      <c r="K34" s="6"/>
      <c r="L34" s="6"/>
      <c r="M34" s="6"/>
      <c r="N34" s="6"/>
      <c r="O34" s="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6:29" ht="12.75">
      <c r="F35" s="1"/>
      <c r="G35" s="181"/>
      <c r="H35" s="6"/>
      <c r="I35" s="6"/>
      <c r="J35" s="6"/>
      <c r="K35" s="6"/>
      <c r="L35" s="6"/>
      <c r="M35" s="6"/>
      <c r="N35" s="6"/>
      <c r="O35" s="6"/>
      <c r="S35" s="6"/>
      <c r="T35" s="6"/>
      <c r="U35" s="6"/>
      <c r="V35" s="6"/>
      <c r="W35" s="6"/>
      <c r="X35" s="6"/>
      <c r="Y35" s="6"/>
      <c r="AB35" s="6"/>
      <c r="AC35" s="6"/>
    </row>
    <row r="36" spans="6:29" ht="12.75">
      <c r="F36" s="182"/>
      <c r="G36" s="181"/>
      <c r="H36" s="6"/>
      <c r="I36" s="6"/>
      <c r="J36" s="6"/>
      <c r="K36" s="6"/>
      <c r="L36" s="6"/>
      <c r="M36" s="6"/>
      <c r="N36" s="6"/>
      <c r="O36" s="6"/>
      <c r="S36" s="6"/>
      <c r="T36" s="6"/>
      <c r="U36" s="6"/>
      <c r="V36" s="6"/>
      <c r="W36" s="6"/>
      <c r="X36" s="6"/>
      <c r="Y36" s="6"/>
      <c r="AB36" s="6"/>
      <c r="AC36" s="6"/>
    </row>
    <row r="37" spans="6:29" ht="12.75">
      <c r="F37" s="1"/>
      <c r="G37" s="181"/>
      <c r="H37" s="6"/>
      <c r="I37" s="6"/>
      <c r="J37" s="6"/>
      <c r="K37" s="6"/>
      <c r="L37" s="6"/>
      <c r="M37" s="6"/>
      <c r="N37" s="6"/>
      <c r="O37" s="6"/>
      <c r="S37" s="6"/>
      <c r="T37" s="6"/>
      <c r="U37" s="6"/>
      <c r="V37" s="6"/>
      <c r="W37" s="6"/>
      <c r="X37" s="6"/>
      <c r="Y37" s="6"/>
      <c r="AB37" s="6"/>
      <c r="AC37" s="6"/>
    </row>
    <row r="38" spans="6:29" ht="12.75">
      <c r="F38" s="1"/>
      <c r="G38" s="181"/>
      <c r="H38" s="6"/>
      <c r="I38" s="6"/>
      <c r="J38" s="6"/>
      <c r="K38" s="6"/>
      <c r="L38" s="6"/>
      <c r="M38" s="6"/>
      <c r="N38" s="6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6:29" ht="12.75">
      <c r="F39" s="1"/>
      <c r="G39" s="181"/>
      <c r="H39" s="6"/>
      <c r="I39" s="6"/>
      <c r="J39" s="6"/>
      <c r="K39" s="6"/>
      <c r="L39" s="6"/>
      <c r="M39" s="6"/>
      <c r="N39" s="6"/>
      <c r="O39" s="6"/>
      <c r="S39" s="6"/>
      <c r="T39" s="6"/>
      <c r="U39" s="6"/>
      <c r="V39" s="6"/>
      <c r="W39" s="6"/>
      <c r="X39" s="6"/>
      <c r="Y39" s="6"/>
      <c r="AB39" s="6"/>
      <c r="AC39" s="6"/>
    </row>
    <row r="40" spans="6:29" ht="12.75">
      <c r="F40" s="182"/>
      <c r="G40" s="181"/>
      <c r="H40" s="6"/>
      <c r="I40" s="6"/>
      <c r="J40" s="6"/>
      <c r="K40" s="6"/>
      <c r="L40" s="6"/>
      <c r="M40" s="6"/>
      <c r="N40" s="6"/>
      <c r="O40" s="6"/>
      <c r="S40" s="6"/>
      <c r="T40" s="6"/>
      <c r="U40" s="6"/>
      <c r="V40" s="6"/>
      <c r="W40" s="6"/>
      <c r="X40" s="6"/>
      <c r="Y40" s="6"/>
      <c r="AB40" s="6"/>
      <c r="AC40" s="6"/>
    </row>
    <row r="41" spans="6:29" ht="12.75">
      <c r="F41" s="1"/>
      <c r="G41" s="181"/>
      <c r="H41" s="6"/>
      <c r="I41" s="6"/>
      <c r="J41" s="6"/>
      <c r="K41" s="6"/>
      <c r="L41" s="6"/>
      <c r="M41" s="6"/>
      <c r="N41" s="6"/>
      <c r="O41" s="6"/>
      <c r="S41" s="6"/>
      <c r="T41" s="6"/>
      <c r="U41" s="6"/>
      <c r="V41" s="6"/>
      <c r="W41" s="6"/>
      <c r="X41" s="6"/>
      <c r="Y41" s="6"/>
      <c r="AB41" s="6"/>
      <c r="AC41" s="6"/>
    </row>
    <row r="42" spans="6:29" ht="12.75">
      <c r="F42" s="1"/>
      <c r="G42" s="181"/>
      <c r="H42" s="6"/>
      <c r="I42" s="6"/>
      <c r="J42" s="6"/>
      <c r="K42" s="6"/>
      <c r="L42" s="6"/>
      <c r="M42" s="6"/>
      <c r="N42" s="6"/>
      <c r="O42" s="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6:29" ht="12.75">
      <c r="F43" s="1"/>
      <c r="G43" s="181"/>
      <c r="H43" s="6"/>
      <c r="I43" s="6"/>
      <c r="J43" s="6"/>
      <c r="K43" s="6"/>
      <c r="L43" s="6"/>
      <c r="M43" s="6"/>
      <c r="N43" s="6"/>
      <c r="O43" s="6"/>
      <c r="S43" s="6"/>
      <c r="T43" s="6"/>
      <c r="U43" s="6"/>
      <c r="V43" s="6"/>
      <c r="W43" s="6"/>
      <c r="X43" s="6"/>
      <c r="Y43" s="6"/>
      <c r="AB43" s="6"/>
      <c r="AC43" s="6"/>
    </row>
    <row r="44" spans="6:29" ht="12.75">
      <c r="F44" s="182"/>
      <c r="G44" s="181"/>
      <c r="H44" s="6"/>
      <c r="I44" s="6"/>
      <c r="J44" s="6"/>
      <c r="K44" s="6"/>
      <c r="L44" s="6"/>
      <c r="M44" s="6"/>
      <c r="N44" s="6"/>
      <c r="O44" s="6"/>
      <c r="S44" s="6"/>
      <c r="T44" s="6"/>
      <c r="U44" s="6"/>
      <c r="V44" s="6"/>
      <c r="W44" s="6"/>
      <c r="X44" s="6"/>
      <c r="Y44" s="6"/>
      <c r="AB44" s="6"/>
      <c r="AC44" s="6"/>
    </row>
    <row r="45" spans="6:29" ht="12.75">
      <c r="F45" s="1"/>
      <c r="G45" s="181"/>
      <c r="H45" s="6"/>
      <c r="I45" s="6"/>
      <c r="J45" s="6"/>
      <c r="K45" s="6"/>
      <c r="L45" s="6"/>
      <c r="M45" s="6"/>
      <c r="N45" s="6"/>
      <c r="O45" s="6"/>
      <c r="S45" s="6"/>
      <c r="T45" s="6"/>
      <c r="U45" s="6"/>
      <c r="V45" s="6"/>
      <c r="W45" s="6"/>
      <c r="X45" s="6"/>
      <c r="Y45" s="6"/>
      <c r="AB45" s="6"/>
      <c r="AC45" s="6"/>
    </row>
    <row r="46" spans="6:29" ht="12.75">
      <c r="F46" s="1"/>
      <c r="G46" s="181"/>
      <c r="H46" s="6"/>
      <c r="I46" s="6"/>
      <c r="J46" s="6"/>
      <c r="K46" s="6"/>
      <c r="L46" s="6"/>
      <c r="M46" s="6"/>
      <c r="N46" s="6"/>
      <c r="O46" s="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6:29" ht="12.75">
      <c r="F47" s="1"/>
      <c r="G47" s="181"/>
      <c r="H47" s="6"/>
      <c r="I47" s="6"/>
      <c r="J47" s="6"/>
      <c r="K47" s="6"/>
      <c r="L47" s="6"/>
      <c r="M47" s="6"/>
      <c r="N47" s="6"/>
      <c r="O47" s="6"/>
      <c r="S47" s="6"/>
      <c r="T47" s="6"/>
      <c r="U47" s="6"/>
      <c r="V47" s="6"/>
      <c r="W47" s="6"/>
      <c r="X47" s="6"/>
      <c r="Y47" s="6"/>
      <c r="AB47" s="6"/>
      <c r="AC47" s="6"/>
    </row>
    <row r="48" spans="6:29" ht="12.75">
      <c r="F48" s="182"/>
      <c r="G48" s="181"/>
      <c r="H48" s="6"/>
      <c r="I48" s="6"/>
      <c r="J48" s="6"/>
      <c r="K48" s="6"/>
      <c r="L48" s="6"/>
      <c r="M48" s="6"/>
      <c r="N48" s="6"/>
      <c r="O48" s="6"/>
      <c r="S48" s="6"/>
      <c r="T48" s="6"/>
      <c r="U48" s="6"/>
      <c r="V48" s="6"/>
      <c r="W48" s="6"/>
      <c r="X48" s="6"/>
      <c r="Y48" s="6"/>
      <c r="AB48" s="6"/>
      <c r="AC48" s="6"/>
    </row>
    <row r="49" spans="6:29" ht="12.75">
      <c r="F49" s="1"/>
      <c r="G49" s="181"/>
      <c r="H49" s="6"/>
      <c r="I49" s="6"/>
      <c r="J49" s="6"/>
      <c r="K49" s="6"/>
      <c r="L49" s="6"/>
      <c r="M49" s="6"/>
      <c r="N49" s="6"/>
      <c r="O49" s="6"/>
      <c r="S49" s="6"/>
      <c r="T49" s="6"/>
      <c r="U49" s="6"/>
      <c r="V49" s="6"/>
      <c r="W49" s="6"/>
      <c r="X49" s="6"/>
      <c r="Y49" s="6"/>
      <c r="AB49" s="6"/>
      <c r="AC49" s="6"/>
    </row>
    <row r="50" spans="6:29" ht="12.75">
      <c r="F50" s="1"/>
      <c r="G50" s="181"/>
      <c r="H50" s="6"/>
      <c r="I50" s="6"/>
      <c r="J50" s="6"/>
      <c r="K50" s="6"/>
      <c r="L50" s="6"/>
      <c r="M50" s="6"/>
      <c r="N50" s="6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97"/>
  <sheetViews>
    <sheetView zoomScale="75" zoomScaleNormal="75" workbookViewId="0" topLeftCell="A1">
      <pane xSplit="16" ySplit="2" topLeftCell="Q69" activePane="bottomRight" state="frozen"/>
      <selection pane="topLeft" activeCell="AE418" sqref="AE418"/>
      <selection pane="topRight" activeCell="AE418" sqref="AE418"/>
      <selection pane="bottomLeft" activeCell="AE418" sqref="AE418"/>
      <selection pane="bottomRight" activeCell="AE104" sqref="AE104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3.421875" style="4" bestFit="1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51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5.8515625" style="169" customWidth="1"/>
    <col min="33" max="33" width="11.421875" style="3" customWidth="1"/>
  </cols>
  <sheetData>
    <row r="1" spans="1:34" s="12" customFormat="1" ht="51.75" thickBot="1">
      <c r="A1" s="9" t="s">
        <v>194</v>
      </c>
      <c r="B1" s="10" t="s">
        <v>195</v>
      </c>
      <c r="C1" s="11" t="s">
        <v>285</v>
      </c>
      <c r="D1" s="11" t="s">
        <v>203</v>
      </c>
      <c r="E1" s="11" t="s">
        <v>214</v>
      </c>
      <c r="F1" s="34" t="s">
        <v>286</v>
      </c>
      <c r="G1" s="34"/>
      <c r="H1" s="34"/>
      <c r="I1" s="34"/>
      <c r="J1" s="34"/>
      <c r="K1" s="10"/>
      <c r="L1" s="10"/>
      <c r="M1" s="10"/>
      <c r="N1" s="10"/>
      <c r="O1" s="49"/>
      <c r="P1" s="30" t="s">
        <v>161</v>
      </c>
      <c r="Q1" s="40" t="s">
        <v>185</v>
      </c>
      <c r="R1" s="37" t="s">
        <v>185</v>
      </c>
      <c r="S1" s="27" t="s">
        <v>185</v>
      </c>
      <c r="T1" s="26" t="s">
        <v>185</v>
      </c>
      <c r="U1" s="27" t="s">
        <v>185</v>
      </c>
      <c r="V1" s="26" t="s">
        <v>185</v>
      </c>
      <c r="W1" s="27" t="s">
        <v>185</v>
      </c>
      <c r="X1" s="26" t="s">
        <v>185</v>
      </c>
      <c r="Y1" s="27" t="s">
        <v>185</v>
      </c>
      <c r="Z1" s="37" t="s">
        <v>185</v>
      </c>
      <c r="AA1" s="40" t="s">
        <v>185</v>
      </c>
      <c r="AB1" s="37" t="s">
        <v>185</v>
      </c>
      <c r="AC1" s="79" t="s">
        <v>185</v>
      </c>
      <c r="AD1" s="164"/>
      <c r="AE1" s="155" t="s">
        <v>425</v>
      </c>
      <c r="AF1" s="155" t="s">
        <v>426</v>
      </c>
      <c r="AG1" s="164" t="s">
        <v>427</v>
      </c>
      <c r="AH1" s="155" t="s">
        <v>281</v>
      </c>
    </row>
    <row r="2" spans="1:33" s="8" customFormat="1" ht="16.5" thickBot="1">
      <c r="A2" s="17"/>
      <c r="B2"/>
      <c r="C2"/>
      <c r="D2" t="s">
        <v>492</v>
      </c>
      <c r="E2"/>
      <c r="F2" s="33"/>
      <c r="G2" s="23"/>
      <c r="H2" s="23"/>
      <c r="I2" s="23"/>
      <c r="J2" s="23"/>
      <c r="K2" s="23"/>
      <c r="L2" s="23"/>
      <c r="M2" s="23"/>
      <c r="N2" s="23"/>
      <c r="O2" s="50"/>
      <c r="P2" s="14"/>
      <c r="Q2" s="36" t="s">
        <v>163</v>
      </c>
      <c r="R2" s="38" t="s">
        <v>164</v>
      </c>
      <c r="S2" s="29" t="s">
        <v>165</v>
      </c>
      <c r="T2" s="28" t="s">
        <v>166</v>
      </c>
      <c r="U2" s="29" t="s">
        <v>162</v>
      </c>
      <c r="V2" s="28" t="s">
        <v>167</v>
      </c>
      <c r="W2" s="29" t="s">
        <v>168</v>
      </c>
      <c r="X2" s="28" t="s">
        <v>169</v>
      </c>
      <c r="Y2" s="29" t="s">
        <v>170</v>
      </c>
      <c r="Z2" s="38" t="s">
        <v>171</v>
      </c>
      <c r="AA2" s="41" t="s">
        <v>172</v>
      </c>
      <c r="AB2" s="28" t="s">
        <v>173</v>
      </c>
      <c r="AC2" s="144" t="s">
        <v>174</v>
      </c>
      <c r="AD2" s="165"/>
      <c r="AG2" s="7"/>
    </row>
    <row r="3" spans="1:34" s="1" customFormat="1" ht="12.75">
      <c r="A3" s="60" t="s">
        <v>307</v>
      </c>
      <c r="B3" s="60" t="s">
        <v>308</v>
      </c>
      <c r="C3" s="156" t="s">
        <v>282</v>
      </c>
      <c r="D3" s="60" t="s">
        <v>493</v>
      </c>
      <c r="E3" s="60" t="s">
        <v>266</v>
      </c>
      <c r="F3" s="103" t="s">
        <v>307</v>
      </c>
      <c r="G3" s="103" t="s">
        <v>308</v>
      </c>
      <c r="H3" s="103" t="s">
        <v>282</v>
      </c>
      <c r="I3" s="103" t="s">
        <v>493</v>
      </c>
      <c r="J3" s="103" t="s">
        <v>266</v>
      </c>
      <c r="K3" s="25">
        <f aca="true" t="shared" si="0" ref="K3:L7">IF(A3=F3,0,"Fehler")</f>
        <v>0</v>
      </c>
      <c r="L3" s="25">
        <f t="shared" si="0"/>
        <v>0</v>
      </c>
      <c r="M3" s="25">
        <f aca="true" t="shared" si="1" ref="M3:M8">IF(D3=I3,0,"Fehler")</f>
        <v>0</v>
      </c>
      <c r="N3" s="25">
        <f aca="true" t="shared" si="2" ref="N3:N12">IF(E3=J3,0,"Fehler")</f>
        <v>0</v>
      </c>
      <c r="O3" s="60" t="s">
        <v>274</v>
      </c>
      <c r="P3" s="92">
        <v>0</v>
      </c>
      <c r="Q3" s="142">
        <v>0</v>
      </c>
      <c r="R3" s="142">
        <v>0</v>
      </c>
      <c r="S3" s="142">
        <v>0</v>
      </c>
      <c r="T3" s="142">
        <v>0</v>
      </c>
      <c r="U3" s="142">
        <v>0</v>
      </c>
      <c r="V3" s="142">
        <v>0</v>
      </c>
      <c r="W3" s="142">
        <v>0</v>
      </c>
      <c r="X3" s="142">
        <v>0</v>
      </c>
      <c r="Y3" s="142">
        <v>0</v>
      </c>
      <c r="Z3" s="142">
        <v>0</v>
      </c>
      <c r="AA3" s="142">
        <v>0</v>
      </c>
      <c r="AB3" s="142">
        <v>0</v>
      </c>
      <c r="AC3" s="39">
        <f aca="true" t="shared" si="3" ref="AC3:AC12">SUM(Q3:AB3)</f>
        <v>0</v>
      </c>
      <c r="AD3" s="166"/>
      <c r="AE3" s="140"/>
      <c r="AF3" s="54">
        <v>0</v>
      </c>
      <c r="AG3" s="6"/>
      <c r="AH3" s="171">
        <f>IF(AG3&gt;0,AG3,AC3+AE3+AF3)</f>
        <v>0</v>
      </c>
    </row>
    <row r="4" spans="1:34" s="1" customFormat="1" ht="12.75">
      <c r="A4" s="60" t="s">
        <v>307</v>
      </c>
      <c r="B4" s="60" t="s">
        <v>308</v>
      </c>
      <c r="C4" s="156" t="s">
        <v>282</v>
      </c>
      <c r="D4" s="60" t="s">
        <v>493</v>
      </c>
      <c r="E4" s="60" t="s">
        <v>0</v>
      </c>
      <c r="F4" s="103" t="s">
        <v>307</v>
      </c>
      <c r="G4" s="103" t="s">
        <v>308</v>
      </c>
      <c r="H4" s="103" t="s">
        <v>282</v>
      </c>
      <c r="I4" s="103" t="s">
        <v>493</v>
      </c>
      <c r="J4" s="103" t="s">
        <v>0</v>
      </c>
      <c r="K4" s="25">
        <f t="shared" si="0"/>
        <v>0</v>
      </c>
      <c r="L4" s="25">
        <f t="shared" si="0"/>
        <v>0</v>
      </c>
      <c r="M4" s="25">
        <f t="shared" si="1"/>
        <v>0</v>
      </c>
      <c r="N4" s="25">
        <f t="shared" si="2"/>
        <v>0</v>
      </c>
      <c r="O4" s="60" t="s">
        <v>1</v>
      </c>
      <c r="P4" s="92">
        <v>0</v>
      </c>
      <c r="Q4" s="142">
        <v>0</v>
      </c>
      <c r="R4" s="142">
        <v>0</v>
      </c>
      <c r="S4" s="142">
        <v>0</v>
      </c>
      <c r="T4" s="142">
        <v>0</v>
      </c>
      <c r="U4" s="142">
        <v>0</v>
      </c>
      <c r="V4" s="142">
        <v>0</v>
      </c>
      <c r="W4" s="142">
        <v>0</v>
      </c>
      <c r="X4" s="142">
        <v>0</v>
      </c>
      <c r="Y4" s="142">
        <v>0</v>
      </c>
      <c r="Z4" s="142">
        <v>0</v>
      </c>
      <c r="AA4" s="142">
        <v>0</v>
      </c>
      <c r="AB4" s="142">
        <v>0</v>
      </c>
      <c r="AC4" s="39">
        <f t="shared" si="3"/>
        <v>0</v>
      </c>
      <c r="AD4" s="166"/>
      <c r="AE4" s="140"/>
      <c r="AF4" s="54">
        <v>0</v>
      </c>
      <c r="AG4" s="6"/>
      <c r="AH4" s="171">
        <f>IF(AG4&gt;0,AG4,AC4+AE4+AF4)</f>
        <v>0</v>
      </c>
    </row>
    <row r="5" spans="1:34" s="1" customFormat="1" ht="12.75">
      <c r="A5" s="60" t="s">
        <v>307</v>
      </c>
      <c r="B5" s="60" t="s">
        <v>308</v>
      </c>
      <c r="C5" s="156" t="s">
        <v>282</v>
      </c>
      <c r="D5" s="60" t="s">
        <v>493</v>
      </c>
      <c r="E5" s="60" t="s">
        <v>267</v>
      </c>
      <c r="F5" s="103" t="s">
        <v>307</v>
      </c>
      <c r="G5" s="103" t="s">
        <v>308</v>
      </c>
      <c r="H5" s="103" t="s">
        <v>282</v>
      </c>
      <c r="I5" s="103" t="s">
        <v>493</v>
      </c>
      <c r="J5" s="103" t="s">
        <v>267</v>
      </c>
      <c r="K5" s="25">
        <f t="shared" si="0"/>
        <v>0</v>
      </c>
      <c r="L5" s="25">
        <f t="shared" si="0"/>
        <v>0</v>
      </c>
      <c r="M5" s="25">
        <f t="shared" si="1"/>
        <v>0</v>
      </c>
      <c r="N5" s="25">
        <f t="shared" si="2"/>
        <v>0</v>
      </c>
      <c r="O5" s="60" t="s">
        <v>275</v>
      </c>
      <c r="P5" s="92">
        <v>0</v>
      </c>
      <c r="Q5" s="142">
        <v>0</v>
      </c>
      <c r="R5" s="142">
        <v>0</v>
      </c>
      <c r="S5" s="142">
        <v>0</v>
      </c>
      <c r="T5" s="142">
        <v>0</v>
      </c>
      <c r="U5" s="142">
        <v>0</v>
      </c>
      <c r="V5" s="142">
        <v>0</v>
      </c>
      <c r="W5" s="142">
        <v>0</v>
      </c>
      <c r="X5" s="142">
        <v>0</v>
      </c>
      <c r="Y5" s="142">
        <v>0</v>
      </c>
      <c r="Z5" s="142">
        <v>0</v>
      </c>
      <c r="AA5" s="142">
        <v>0</v>
      </c>
      <c r="AB5" s="142">
        <v>0</v>
      </c>
      <c r="AC5" s="39">
        <f t="shared" si="3"/>
        <v>0</v>
      </c>
      <c r="AD5" s="166"/>
      <c r="AE5" s="140"/>
      <c r="AF5" s="54">
        <v>0</v>
      </c>
      <c r="AG5" s="6"/>
      <c r="AH5" s="171">
        <f>IF(AG5&gt;0,AG5,AC5+AE5+AF5)</f>
        <v>0</v>
      </c>
    </row>
    <row r="6" spans="1:34" s="1" customFormat="1" ht="12.75">
      <c r="A6" s="60" t="s">
        <v>307</v>
      </c>
      <c r="B6" s="60" t="s">
        <v>308</v>
      </c>
      <c r="C6" s="156" t="s">
        <v>282</v>
      </c>
      <c r="D6" s="60" t="s">
        <v>493</v>
      </c>
      <c r="E6" s="60" t="s">
        <v>271</v>
      </c>
      <c r="F6" s="103" t="s">
        <v>307</v>
      </c>
      <c r="G6" s="103" t="s">
        <v>308</v>
      </c>
      <c r="H6" s="103" t="s">
        <v>282</v>
      </c>
      <c r="I6" s="103" t="s">
        <v>493</v>
      </c>
      <c r="J6" s="103" t="s">
        <v>271</v>
      </c>
      <c r="K6" s="25">
        <f t="shared" si="0"/>
        <v>0</v>
      </c>
      <c r="L6" s="25">
        <f t="shared" si="0"/>
        <v>0</v>
      </c>
      <c r="M6" s="25">
        <f t="shared" si="1"/>
        <v>0</v>
      </c>
      <c r="N6" s="25">
        <f t="shared" si="2"/>
        <v>0</v>
      </c>
      <c r="O6" s="60" t="s">
        <v>279</v>
      </c>
      <c r="P6" s="9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39">
        <f t="shared" si="3"/>
        <v>0</v>
      </c>
      <c r="AD6" s="166"/>
      <c r="AE6" s="140"/>
      <c r="AF6" s="54">
        <v>0</v>
      </c>
      <c r="AG6" s="6"/>
      <c r="AH6" s="171">
        <f aca="true" t="shared" si="4" ref="AH6:AH69">IF(AG6&gt;0,AG6,AC6+AE6+AF6)</f>
        <v>0</v>
      </c>
    </row>
    <row r="7" spans="1:34" s="1" customFormat="1" ht="12.75">
      <c r="A7" s="60" t="s">
        <v>307</v>
      </c>
      <c r="B7" s="60" t="s">
        <v>308</v>
      </c>
      <c r="C7" s="156" t="s">
        <v>282</v>
      </c>
      <c r="D7" s="60" t="s">
        <v>493</v>
      </c>
      <c r="E7" s="60" t="s">
        <v>272</v>
      </c>
      <c r="F7" s="103" t="s">
        <v>307</v>
      </c>
      <c r="G7" s="103" t="s">
        <v>308</v>
      </c>
      <c r="H7" s="103" t="s">
        <v>282</v>
      </c>
      <c r="I7" s="103" t="s">
        <v>493</v>
      </c>
      <c r="J7" s="103" t="s">
        <v>272</v>
      </c>
      <c r="K7" s="25">
        <f t="shared" si="0"/>
        <v>0</v>
      </c>
      <c r="L7" s="25">
        <f t="shared" si="0"/>
        <v>0</v>
      </c>
      <c r="M7" s="25">
        <f t="shared" si="1"/>
        <v>0</v>
      </c>
      <c r="N7" s="25">
        <f t="shared" si="2"/>
        <v>0</v>
      </c>
      <c r="O7" s="60" t="s">
        <v>280</v>
      </c>
      <c r="P7" s="9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39">
        <f t="shared" si="3"/>
        <v>0</v>
      </c>
      <c r="AD7" s="166"/>
      <c r="AE7" s="140"/>
      <c r="AF7" s="54">
        <v>0</v>
      </c>
      <c r="AG7" s="6"/>
      <c r="AH7" s="171">
        <f t="shared" si="4"/>
        <v>0</v>
      </c>
    </row>
    <row r="8" spans="1:34" s="1" customFormat="1" ht="12.75">
      <c r="A8" s="60" t="s">
        <v>307</v>
      </c>
      <c r="B8" s="60" t="s">
        <v>308</v>
      </c>
      <c r="C8" s="156" t="s">
        <v>282</v>
      </c>
      <c r="D8" s="60" t="s">
        <v>494</v>
      </c>
      <c r="E8" s="60" t="s">
        <v>266</v>
      </c>
      <c r="F8" s="103" t="s">
        <v>307</v>
      </c>
      <c r="G8" s="103" t="s">
        <v>308</v>
      </c>
      <c r="H8" s="103" t="s">
        <v>282</v>
      </c>
      <c r="I8" s="103" t="s">
        <v>494</v>
      </c>
      <c r="J8" s="103" t="s">
        <v>266</v>
      </c>
      <c r="K8" s="25">
        <f aca="true" t="shared" si="5" ref="K8:K71">IF(A8=F8,0,"Fehler")</f>
        <v>0</v>
      </c>
      <c r="L8" s="25">
        <f aca="true" t="shared" si="6" ref="L8:L71">IF(B8=G8,0,"Fehler")</f>
        <v>0</v>
      </c>
      <c r="M8" s="25">
        <f t="shared" si="1"/>
        <v>0</v>
      </c>
      <c r="N8" s="25">
        <f t="shared" si="2"/>
        <v>0</v>
      </c>
      <c r="O8" s="60" t="s">
        <v>274</v>
      </c>
      <c r="P8" s="9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39">
        <f t="shared" si="3"/>
        <v>0</v>
      </c>
      <c r="AD8" s="166"/>
      <c r="AE8" s="140"/>
      <c r="AF8" s="54">
        <v>0</v>
      </c>
      <c r="AG8" s="6"/>
      <c r="AH8" s="171">
        <f t="shared" si="4"/>
        <v>0</v>
      </c>
    </row>
    <row r="9" spans="1:34" s="1" customFormat="1" ht="12.75">
      <c r="A9" s="60" t="s">
        <v>307</v>
      </c>
      <c r="B9" s="60" t="s">
        <v>308</v>
      </c>
      <c r="C9" s="156" t="s">
        <v>282</v>
      </c>
      <c r="D9" s="60" t="s">
        <v>494</v>
      </c>
      <c r="E9" s="60" t="s">
        <v>0</v>
      </c>
      <c r="F9" s="103" t="s">
        <v>307</v>
      </c>
      <c r="G9" s="103" t="s">
        <v>308</v>
      </c>
      <c r="H9" s="103" t="s">
        <v>282</v>
      </c>
      <c r="I9" s="103" t="s">
        <v>494</v>
      </c>
      <c r="J9" s="103" t="s">
        <v>0</v>
      </c>
      <c r="K9" s="25">
        <f t="shared" si="5"/>
        <v>0</v>
      </c>
      <c r="L9" s="25">
        <f t="shared" si="6"/>
        <v>0</v>
      </c>
      <c r="M9" s="25">
        <f aca="true" t="shared" si="7" ref="M9:M72">IF(D9=I9,0,"Fehler")</f>
        <v>0</v>
      </c>
      <c r="N9" s="25">
        <f t="shared" si="2"/>
        <v>0</v>
      </c>
      <c r="O9" s="60" t="s">
        <v>1</v>
      </c>
      <c r="P9" s="9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39">
        <f t="shared" si="3"/>
        <v>0</v>
      </c>
      <c r="AD9" s="166"/>
      <c r="AE9" s="140"/>
      <c r="AF9" s="54">
        <v>0</v>
      </c>
      <c r="AG9" s="6"/>
      <c r="AH9" s="171">
        <f t="shared" si="4"/>
        <v>0</v>
      </c>
    </row>
    <row r="10" spans="1:34" s="1" customFormat="1" ht="12.75">
      <c r="A10" s="60" t="s">
        <v>307</v>
      </c>
      <c r="B10" s="60" t="s">
        <v>308</v>
      </c>
      <c r="C10" s="156" t="s">
        <v>282</v>
      </c>
      <c r="D10" s="60" t="s">
        <v>494</v>
      </c>
      <c r="E10" s="60" t="s">
        <v>267</v>
      </c>
      <c r="F10" s="103" t="s">
        <v>307</v>
      </c>
      <c r="G10" s="103" t="s">
        <v>308</v>
      </c>
      <c r="H10" s="103" t="s">
        <v>282</v>
      </c>
      <c r="I10" s="103" t="s">
        <v>494</v>
      </c>
      <c r="J10" s="103" t="s">
        <v>267</v>
      </c>
      <c r="K10" s="25">
        <f t="shared" si="5"/>
        <v>0</v>
      </c>
      <c r="L10" s="25">
        <f t="shared" si="6"/>
        <v>0</v>
      </c>
      <c r="M10" s="25">
        <f t="shared" si="7"/>
        <v>0</v>
      </c>
      <c r="N10" s="25">
        <f t="shared" si="2"/>
        <v>0</v>
      </c>
      <c r="O10" s="60" t="s">
        <v>275</v>
      </c>
      <c r="P10" s="9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39">
        <f t="shared" si="3"/>
        <v>0</v>
      </c>
      <c r="AD10" s="166"/>
      <c r="AE10" s="140"/>
      <c r="AF10" s="54">
        <v>0</v>
      </c>
      <c r="AG10" s="6"/>
      <c r="AH10" s="171">
        <f t="shared" si="4"/>
        <v>0</v>
      </c>
    </row>
    <row r="11" spans="1:34" s="1" customFormat="1" ht="12.75">
      <c r="A11" s="60" t="s">
        <v>307</v>
      </c>
      <c r="B11" s="60" t="s">
        <v>308</v>
      </c>
      <c r="C11" s="156" t="s">
        <v>282</v>
      </c>
      <c r="D11" s="60" t="s">
        <v>494</v>
      </c>
      <c r="E11" s="60" t="s">
        <v>271</v>
      </c>
      <c r="F11" s="103" t="s">
        <v>307</v>
      </c>
      <c r="G11" s="103" t="s">
        <v>308</v>
      </c>
      <c r="H11" s="103" t="s">
        <v>282</v>
      </c>
      <c r="I11" s="103" t="s">
        <v>494</v>
      </c>
      <c r="J11" s="103" t="s">
        <v>271</v>
      </c>
      <c r="K11" s="25">
        <f t="shared" si="5"/>
        <v>0</v>
      </c>
      <c r="L11" s="25">
        <f t="shared" si="6"/>
        <v>0</v>
      </c>
      <c r="M11" s="25">
        <f t="shared" si="7"/>
        <v>0</v>
      </c>
      <c r="N11" s="25">
        <f t="shared" si="2"/>
        <v>0</v>
      </c>
      <c r="O11" s="60" t="s">
        <v>279</v>
      </c>
      <c r="P11" s="9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39">
        <f t="shared" si="3"/>
        <v>0</v>
      </c>
      <c r="AD11" s="166"/>
      <c r="AE11" s="140"/>
      <c r="AF11" s="54">
        <v>0</v>
      </c>
      <c r="AG11" s="6"/>
      <c r="AH11" s="171">
        <f t="shared" si="4"/>
        <v>0</v>
      </c>
    </row>
    <row r="12" spans="1:34" s="1" customFormat="1" ht="12.75">
      <c r="A12" s="60" t="s">
        <v>307</v>
      </c>
      <c r="B12" s="60" t="s">
        <v>308</v>
      </c>
      <c r="C12" s="156" t="s">
        <v>282</v>
      </c>
      <c r="D12" s="60" t="s">
        <v>494</v>
      </c>
      <c r="E12" s="60" t="s">
        <v>272</v>
      </c>
      <c r="F12" s="103" t="s">
        <v>307</v>
      </c>
      <c r="G12" s="103" t="s">
        <v>308</v>
      </c>
      <c r="H12" s="103" t="s">
        <v>282</v>
      </c>
      <c r="I12" s="103" t="s">
        <v>494</v>
      </c>
      <c r="J12" s="103" t="s">
        <v>272</v>
      </c>
      <c r="K12" s="25">
        <f t="shared" si="5"/>
        <v>0</v>
      </c>
      <c r="L12" s="25">
        <f t="shared" si="6"/>
        <v>0</v>
      </c>
      <c r="M12" s="25">
        <f t="shared" si="7"/>
        <v>0</v>
      </c>
      <c r="N12" s="25">
        <f t="shared" si="2"/>
        <v>0</v>
      </c>
      <c r="O12" s="60" t="s">
        <v>280</v>
      </c>
      <c r="P12" s="9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39">
        <f t="shared" si="3"/>
        <v>0</v>
      </c>
      <c r="AD12" s="166"/>
      <c r="AE12" s="140"/>
      <c r="AF12" s="54">
        <v>0</v>
      </c>
      <c r="AG12" s="6"/>
      <c r="AH12" s="171">
        <f t="shared" si="4"/>
        <v>0</v>
      </c>
    </row>
    <row r="13" spans="1:34" s="1" customFormat="1" ht="12.75">
      <c r="A13" s="60" t="s">
        <v>307</v>
      </c>
      <c r="B13" s="60" t="s">
        <v>308</v>
      </c>
      <c r="C13" s="156" t="s">
        <v>282</v>
      </c>
      <c r="D13" s="60" t="s">
        <v>309</v>
      </c>
      <c r="E13" s="60" t="s">
        <v>266</v>
      </c>
      <c r="F13" s="103" t="s">
        <v>307</v>
      </c>
      <c r="G13" s="103" t="s">
        <v>308</v>
      </c>
      <c r="H13" s="103" t="s">
        <v>282</v>
      </c>
      <c r="I13" s="103" t="s">
        <v>309</v>
      </c>
      <c r="J13" s="103" t="s">
        <v>266</v>
      </c>
      <c r="K13" s="25">
        <f t="shared" si="5"/>
        <v>0</v>
      </c>
      <c r="L13" s="25">
        <f t="shared" si="6"/>
        <v>0</v>
      </c>
      <c r="M13" s="25">
        <f t="shared" si="7"/>
        <v>0</v>
      </c>
      <c r="N13" s="25">
        <f aca="true" t="shared" si="8" ref="N13:N44">IF(E13=J13,0,"Fehler")</f>
        <v>0</v>
      </c>
      <c r="O13" s="60" t="s">
        <v>274</v>
      </c>
      <c r="P13" s="9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39">
        <f aca="true" t="shared" si="9" ref="AC13:AC51">SUM(Q13:AB13)</f>
        <v>0</v>
      </c>
      <c r="AD13" s="166"/>
      <c r="AE13" s="140"/>
      <c r="AF13" s="54">
        <v>0</v>
      </c>
      <c r="AG13" s="6"/>
      <c r="AH13" s="171">
        <f t="shared" si="4"/>
        <v>0</v>
      </c>
    </row>
    <row r="14" spans="1:34" s="1" customFormat="1" ht="12.75">
      <c r="A14" s="60" t="s">
        <v>307</v>
      </c>
      <c r="B14" s="60" t="s">
        <v>308</v>
      </c>
      <c r="C14" s="156" t="s">
        <v>282</v>
      </c>
      <c r="D14" s="60" t="s">
        <v>309</v>
      </c>
      <c r="E14" s="60" t="s">
        <v>0</v>
      </c>
      <c r="F14" s="103" t="s">
        <v>307</v>
      </c>
      <c r="G14" s="103" t="s">
        <v>308</v>
      </c>
      <c r="H14" s="103" t="s">
        <v>282</v>
      </c>
      <c r="I14" s="103" t="s">
        <v>309</v>
      </c>
      <c r="J14" s="103" t="s">
        <v>0</v>
      </c>
      <c r="K14" s="25">
        <f t="shared" si="5"/>
        <v>0</v>
      </c>
      <c r="L14" s="25">
        <f t="shared" si="6"/>
        <v>0</v>
      </c>
      <c r="M14" s="25">
        <f t="shared" si="7"/>
        <v>0</v>
      </c>
      <c r="N14" s="25">
        <f t="shared" si="8"/>
        <v>0</v>
      </c>
      <c r="O14" s="60" t="s">
        <v>1</v>
      </c>
      <c r="P14" s="9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39">
        <f t="shared" si="9"/>
        <v>0</v>
      </c>
      <c r="AD14" s="166"/>
      <c r="AE14" s="140"/>
      <c r="AF14" s="54">
        <v>0</v>
      </c>
      <c r="AG14" s="6"/>
      <c r="AH14" s="171">
        <f t="shared" si="4"/>
        <v>0</v>
      </c>
    </row>
    <row r="15" spans="1:34" s="1" customFormat="1" ht="12.75">
      <c r="A15" s="60" t="s">
        <v>307</v>
      </c>
      <c r="B15" s="60" t="s">
        <v>308</v>
      </c>
      <c r="C15" s="156" t="s">
        <v>282</v>
      </c>
      <c r="D15" s="60" t="s">
        <v>309</v>
      </c>
      <c r="E15" s="60" t="s">
        <v>267</v>
      </c>
      <c r="F15" s="103" t="s">
        <v>307</v>
      </c>
      <c r="G15" s="103" t="s">
        <v>308</v>
      </c>
      <c r="H15" s="103" t="s">
        <v>282</v>
      </c>
      <c r="I15" s="103" t="s">
        <v>309</v>
      </c>
      <c r="J15" s="103" t="s">
        <v>267</v>
      </c>
      <c r="K15" s="25">
        <f t="shared" si="5"/>
        <v>0</v>
      </c>
      <c r="L15" s="25">
        <f t="shared" si="6"/>
        <v>0</v>
      </c>
      <c r="M15" s="25">
        <f t="shared" si="7"/>
        <v>0</v>
      </c>
      <c r="N15" s="25">
        <f t="shared" si="8"/>
        <v>0</v>
      </c>
      <c r="O15" s="60" t="s">
        <v>275</v>
      </c>
      <c r="P15" s="9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39">
        <f t="shared" si="9"/>
        <v>0</v>
      </c>
      <c r="AD15" s="166"/>
      <c r="AE15" s="140"/>
      <c r="AF15" s="54">
        <v>0</v>
      </c>
      <c r="AG15" s="6"/>
      <c r="AH15" s="171">
        <f t="shared" si="4"/>
        <v>0</v>
      </c>
    </row>
    <row r="16" spans="1:34" s="1" customFormat="1" ht="12.75">
      <c r="A16" s="60" t="s">
        <v>307</v>
      </c>
      <c r="B16" s="60" t="s">
        <v>308</v>
      </c>
      <c r="C16" s="156" t="s">
        <v>282</v>
      </c>
      <c r="D16" s="60" t="s">
        <v>309</v>
      </c>
      <c r="E16" s="60" t="s">
        <v>271</v>
      </c>
      <c r="F16" s="103" t="s">
        <v>307</v>
      </c>
      <c r="G16" s="103" t="s">
        <v>308</v>
      </c>
      <c r="H16" s="103" t="s">
        <v>282</v>
      </c>
      <c r="I16" s="103" t="s">
        <v>309</v>
      </c>
      <c r="J16" s="103" t="s">
        <v>271</v>
      </c>
      <c r="K16" s="25">
        <f t="shared" si="5"/>
        <v>0</v>
      </c>
      <c r="L16" s="25">
        <f t="shared" si="6"/>
        <v>0</v>
      </c>
      <c r="M16" s="25">
        <f t="shared" si="7"/>
        <v>0</v>
      </c>
      <c r="N16" s="25">
        <f t="shared" si="8"/>
        <v>0</v>
      </c>
      <c r="O16" s="60" t="s">
        <v>279</v>
      </c>
      <c r="P16" s="9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39">
        <f t="shared" si="9"/>
        <v>0</v>
      </c>
      <c r="AD16" s="166"/>
      <c r="AE16" s="140"/>
      <c r="AF16" s="54">
        <v>0</v>
      </c>
      <c r="AG16" s="6"/>
      <c r="AH16" s="171">
        <f t="shared" si="4"/>
        <v>0</v>
      </c>
    </row>
    <row r="17" spans="1:34" s="1" customFormat="1" ht="12.75">
      <c r="A17" s="60" t="s">
        <v>307</v>
      </c>
      <c r="B17" s="60" t="s">
        <v>308</v>
      </c>
      <c r="C17" s="156" t="s">
        <v>282</v>
      </c>
      <c r="D17" s="60" t="s">
        <v>309</v>
      </c>
      <c r="E17" s="60" t="s">
        <v>272</v>
      </c>
      <c r="F17" s="103" t="s">
        <v>307</v>
      </c>
      <c r="G17" s="103" t="s">
        <v>308</v>
      </c>
      <c r="H17" s="103" t="s">
        <v>282</v>
      </c>
      <c r="I17" s="103" t="s">
        <v>309</v>
      </c>
      <c r="J17" s="103" t="s">
        <v>272</v>
      </c>
      <c r="K17" s="25">
        <f t="shared" si="5"/>
        <v>0</v>
      </c>
      <c r="L17" s="25">
        <f t="shared" si="6"/>
        <v>0</v>
      </c>
      <c r="M17" s="25">
        <f t="shared" si="7"/>
        <v>0</v>
      </c>
      <c r="N17" s="25">
        <f t="shared" si="8"/>
        <v>0</v>
      </c>
      <c r="O17" s="60" t="s">
        <v>280</v>
      </c>
      <c r="P17" s="9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39">
        <f t="shared" si="9"/>
        <v>0</v>
      </c>
      <c r="AD17" s="166"/>
      <c r="AE17" s="140"/>
      <c r="AF17" s="54">
        <v>0</v>
      </c>
      <c r="AG17" s="6"/>
      <c r="AH17" s="171">
        <f t="shared" si="4"/>
        <v>0</v>
      </c>
    </row>
    <row r="18" spans="1:34" s="1" customFormat="1" ht="12.75">
      <c r="A18" s="60" t="s">
        <v>307</v>
      </c>
      <c r="B18" s="60" t="s">
        <v>308</v>
      </c>
      <c r="C18" s="156" t="s">
        <v>282</v>
      </c>
      <c r="D18" s="60" t="s">
        <v>312</v>
      </c>
      <c r="E18" s="60" t="s">
        <v>266</v>
      </c>
      <c r="F18" s="103" t="s">
        <v>307</v>
      </c>
      <c r="G18" s="103" t="s">
        <v>308</v>
      </c>
      <c r="H18" s="103" t="s">
        <v>282</v>
      </c>
      <c r="I18" s="103" t="s">
        <v>312</v>
      </c>
      <c r="J18" s="103" t="s">
        <v>266</v>
      </c>
      <c r="K18" s="25">
        <f t="shared" si="5"/>
        <v>0</v>
      </c>
      <c r="L18" s="25">
        <f t="shared" si="6"/>
        <v>0</v>
      </c>
      <c r="M18" s="25">
        <f t="shared" si="7"/>
        <v>0</v>
      </c>
      <c r="N18" s="25">
        <f t="shared" si="8"/>
        <v>0</v>
      </c>
      <c r="O18" s="60" t="s">
        <v>274</v>
      </c>
      <c r="P18" s="9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39">
        <f t="shared" si="9"/>
        <v>0</v>
      </c>
      <c r="AD18" s="166"/>
      <c r="AE18" s="140"/>
      <c r="AF18" s="54">
        <v>0</v>
      </c>
      <c r="AG18" s="6"/>
      <c r="AH18" s="171">
        <f t="shared" si="4"/>
        <v>0</v>
      </c>
    </row>
    <row r="19" spans="1:34" s="1" customFormat="1" ht="12.75">
      <c r="A19" s="60" t="s">
        <v>307</v>
      </c>
      <c r="B19" s="60" t="s">
        <v>308</v>
      </c>
      <c r="C19" s="156" t="s">
        <v>282</v>
      </c>
      <c r="D19" s="60" t="s">
        <v>312</v>
      </c>
      <c r="E19" s="60" t="s">
        <v>0</v>
      </c>
      <c r="F19" s="103" t="s">
        <v>307</v>
      </c>
      <c r="G19" s="103" t="s">
        <v>308</v>
      </c>
      <c r="H19" s="103" t="s">
        <v>282</v>
      </c>
      <c r="I19" s="103" t="s">
        <v>312</v>
      </c>
      <c r="J19" s="103" t="s">
        <v>0</v>
      </c>
      <c r="K19" s="25">
        <f t="shared" si="5"/>
        <v>0</v>
      </c>
      <c r="L19" s="25">
        <f t="shared" si="6"/>
        <v>0</v>
      </c>
      <c r="M19" s="25">
        <f t="shared" si="7"/>
        <v>0</v>
      </c>
      <c r="N19" s="25">
        <f t="shared" si="8"/>
        <v>0</v>
      </c>
      <c r="O19" s="60" t="s">
        <v>1</v>
      </c>
      <c r="P19" s="9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39">
        <f t="shared" si="9"/>
        <v>0</v>
      </c>
      <c r="AD19" s="166"/>
      <c r="AE19" s="140"/>
      <c r="AF19" s="54">
        <v>0</v>
      </c>
      <c r="AG19" s="6"/>
      <c r="AH19" s="171">
        <f t="shared" si="4"/>
        <v>0</v>
      </c>
    </row>
    <row r="20" spans="1:34" s="1" customFormat="1" ht="12.75">
      <c r="A20" s="60" t="s">
        <v>307</v>
      </c>
      <c r="B20" s="60" t="s">
        <v>308</v>
      </c>
      <c r="C20" s="156" t="s">
        <v>282</v>
      </c>
      <c r="D20" s="60" t="s">
        <v>312</v>
      </c>
      <c r="E20" s="60" t="s">
        <v>267</v>
      </c>
      <c r="F20" s="103" t="s">
        <v>307</v>
      </c>
      <c r="G20" s="103" t="s">
        <v>308</v>
      </c>
      <c r="H20" s="103" t="s">
        <v>282</v>
      </c>
      <c r="I20" s="103" t="s">
        <v>312</v>
      </c>
      <c r="J20" s="103" t="s">
        <v>267</v>
      </c>
      <c r="K20" s="25">
        <f t="shared" si="5"/>
        <v>0</v>
      </c>
      <c r="L20" s="25">
        <f t="shared" si="6"/>
        <v>0</v>
      </c>
      <c r="M20" s="25">
        <f t="shared" si="7"/>
        <v>0</v>
      </c>
      <c r="N20" s="25">
        <f t="shared" si="8"/>
        <v>0</v>
      </c>
      <c r="O20" s="60" t="s">
        <v>275</v>
      </c>
      <c r="P20" s="9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39">
        <f t="shared" si="9"/>
        <v>0</v>
      </c>
      <c r="AD20" s="166"/>
      <c r="AE20" s="140"/>
      <c r="AF20" s="54">
        <v>0</v>
      </c>
      <c r="AG20" s="6"/>
      <c r="AH20" s="171">
        <f t="shared" si="4"/>
        <v>0</v>
      </c>
    </row>
    <row r="21" spans="1:34" s="1" customFormat="1" ht="12.75">
      <c r="A21" s="60" t="s">
        <v>307</v>
      </c>
      <c r="B21" s="60" t="s">
        <v>308</v>
      </c>
      <c r="C21" s="156" t="s">
        <v>282</v>
      </c>
      <c r="D21" s="60" t="s">
        <v>312</v>
      </c>
      <c r="E21" s="60" t="s">
        <v>271</v>
      </c>
      <c r="F21" s="103" t="s">
        <v>307</v>
      </c>
      <c r="G21" s="103" t="s">
        <v>308</v>
      </c>
      <c r="H21" s="103" t="s">
        <v>282</v>
      </c>
      <c r="I21" s="103" t="s">
        <v>312</v>
      </c>
      <c r="J21" s="103" t="s">
        <v>271</v>
      </c>
      <c r="K21" s="25">
        <f t="shared" si="5"/>
        <v>0</v>
      </c>
      <c r="L21" s="25">
        <f t="shared" si="6"/>
        <v>0</v>
      </c>
      <c r="M21" s="25">
        <f t="shared" si="7"/>
        <v>0</v>
      </c>
      <c r="N21" s="25">
        <f t="shared" si="8"/>
        <v>0</v>
      </c>
      <c r="O21" s="60" t="s">
        <v>279</v>
      </c>
      <c r="P21" s="9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39">
        <f t="shared" si="9"/>
        <v>0</v>
      </c>
      <c r="AD21" s="166"/>
      <c r="AE21" s="140"/>
      <c r="AF21" s="54">
        <v>0</v>
      </c>
      <c r="AG21" s="6"/>
      <c r="AH21" s="171">
        <f t="shared" si="4"/>
        <v>0</v>
      </c>
    </row>
    <row r="22" spans="1:34" s="1" customFormat="1" ht="12.75">
      <c r="A22" s="60" t="s">
        <v>307</v>
      </c>
      <c r="B22" s="60" t="s">
        <v>308</v>
      </c>
      <c r="C22" s="156" t="s">
        <v>282</v>
      </c>
      <c r="D22" s="60" t="s">
        <v>312</v>
      </c>
      <c r="E22" s="60" t="s">
        <v>272</v>
      </c>
      <c r="F22" s="103" t="s">
        <v>307</v>
      </c>
      <c r="G22" s="103" t="s">
        <v>308</v>
      </c>
      <c r="H22" s="103" t="s">
        <v>282</v>
      </c>
      <c r="I22" s="103" t="s">
        <v>312</v>
      </c>
      <c r="J22" s="103" t="s">
        <v>272</v>
      </c>
      <c r="K22" s="25">
        <f t="shared" si="5"/>
        <v>0</v>
      </c>
      <c r="L22" s="25">
        <f t="shared" si="6"/>
        <v>0</v>
      </c>
      <c r="M22" s="25">
        <f t="shared" si="7"/>
        <v>0</v>
      </c>
      <c r="N22" s="25">
        <f t="shared" si="8"/>
        <v>0</v>
      </c>
      <c r="O22" s="60" t="s">
        <v>280</v>
      </c>
      <c r="P22" s="9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39">
        <f t="shared" si="9"/>
        <v>0</v>
      </c>
      <c r="AD22" s="166"/>
      <c r="AE22" s="140"/>
      <c r="AF22" s="54">
        <v>0</v>
      </c>
      <c r="AG22" s="6"/>
      <c r="AH22" s="171">
        <f t="shared" si="4"/>
        <v>0</v>
      </c>
    </row>
    <row r="23" spans="1:34" s="1" customFormat="1" ht="12.75">
      <c r="A23" s="60" t="s">
        <v>307</v>
      </c>
      <c r="B23" s="60" t="s">
        <v>308</v>
      </c>
      <c r="C23" s="156" t="s">
        <v>282</v>
      </c>
      <c r="D23" s="60" t="s">
        <v>314</v>
      </c>
      <c r="E23" s="60" t="s">
        <v>266</v>
      </c>
      <c r="F23" s="103" t="s">
        <v>307</v>
      </c>
      <c r="G23" s="103" t="s">
        <v>308</v>
      </c>
      <c r="H23" s="103" t="s">
        <v>282</v>
      </c>
      <c r="I23" s="103" t="s">
        <v>314</v>
      </c>
      <c r="J23" s="103" t="s">
        <v>266</v>
      </c>
      <c r="K23" s="25">
        <f t="shared" si="5"/>
        <v>0</v>
      </c>
      <c r="L23" s="25">
        <f t="shared" si="6"/>
        <v>0</v>
      </c>
      <c r="M23" s="25">
        <f t="shared" si="7"/>
        <v>0</v>
      </c>
      <c r="N23" s="25">
        <f t="shared" si="8"/>
        <v>0</v>
      </c>
      <c r="O23" s="60" t="s">
        <v>274</v>
      </c>
      <c r="P23" s="9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39">
        <f t="shared" si="9"/>
        <v>0</v>
      </c>
      <c r="AD23" s="166"/>
      <c r="AE23" s="140"/>
      <c r="AF23" s="54">
        <v>0</v>
      </c>
      <c r="AG23" s="6"/>
      <c r="AH23" s="171">
        <f t="shared" si="4"/>
        <v>0</v>
      </c>
    </row>
    <row r="24" spans="1:34" s="1" customFormat="1" ht="12.75">
      <c r="A24" s="60" t="s">
        <v>307</v>
      </c>
      <c r="B24" s="60" t="s">
        <v>308</v>
      </c>
      <c r="C24" s="156" t="s">
        <v>282</v>
      </c>
      <c r="D24" s="60" t="s">
        <v>314</v>
      </c>
      <c r="E24" s="60" t="s">
        <v>0</v>
      </c>
      <c r="F24" s="103" t="s">
        <v>307</v>
      </c>
      <c r="G24" s="103" t="s">
        <v>308</v>
      </c>
      <c r="H24" s="103" t="s">
        <v>282</v>
      </c>
      <c r="I24" s="103" t="s">
        <v>314</v>
      </c>
      <c r="J24" s="103" t="s">
        <v>0</v>
      </c>
      <c r="K24" s="25">
        <f t="shared" si="5"/>
        <v>0</v>
      </c>
      <c r="L24" s="25">
        <f t="shared" si="6"/>
        <v>0</v>
      </c>
      <c r="M24" s="25">
        <f t="shared" si="7"/>
        <v>0</v>
      </c>
      <c r="N24" s="25">
        <f t="shared" si="8"/>
        <v>0</v>
      </c>
      <c r="O24" s="60" t="s">
        <v>1</v>
      </c>
      <c r="P24" s="9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440</v>
      </c>
      <c r="Y24" s="142">
        <v>985</v>
      </c>
      <c r="Z24" s="142">
        <v>0</v>
      </c>
      <c r="AA24" s="142">
        <v>0</v>
      </c>
      <c r="AB24" s="142">
        <v>0</v>
      </c>
      <c r="AC24" s="39">
        <f t="shared" si="9"/>
        <v>1425</v>
      </c>
      <c r="AD24" s="166"/>
      <c r="AE24" s="140"/>
      <c r="AF24" s="54">
        <v>0</v>
      </c>
      <c r="AG24" s="6"/>
      <c r="AH24" s="171">
        <f t="shared" si="4"/>
        <v>1425</v>
      </c>
    </row>
    <row r="25" spans="1:34" s="1" customFormat="1" ht="12.75">
      <c r="A25" s="60" t="s">
        <v>307</v>
      </c>
      <c r="B25" s="60" t="s">
        <v>308</v>
      </c>
      <c r="C25" s="156" t="s">
        <v>282</v>
      </c>
      <c r="D25" s="60" t="s">
        <v>314</v>
      </c>
      <c r="E25" s="60" t="s">
        <v>267</v>
      </c>
      <c r="F25" s="103" t="s">
        <v>307</v>
      </c>
      <c r="G25" s="103" t="s">
        <v>308</v>
      </c>
      <c r="H25" s="103" t="s">
        <v>282</v>
      </c>
      <c r="I25" s="103" t="s">
        <v>314</v>
      </c>
      <c r="J25" s="103" t="s">
        <v>267</v>
      </c>
      <c r="K25" s="25">
        <f t="shared" si="5"/>
        <v>0</v>
      </c>
      <c r="L25" s="25">
        <f t="shared" si="6"/>
        <v>0</v>
      </c>
      <c r="M25" s="25">
        <f t="shared" si="7"/>
        <v>0</v>
      </c>
      <c r="N25" s="25">
        <f t="shared" si="8"/>
        <v>0</v>
      </c>
      <c r="O25" s="60" t="s">
        <v>275</v>
      </c>
      <c r="P25" s="9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39">
        <f t="shared" si="9"/>
        <v>0</v>
      </c>
      <c r="AD25" s="166"/>
      <c r="AE25" s="140"/>
      <c r="AF25" s="54">
        <v>0</v>
      </c>
      <c r="AG25" s="6"/>
      <c r="AH25" s="171">
        <f t="shared" si="4"/>
        <v>0</v>
      </c>
    </row>
    <row r="26" spans="1:34" s="1" customFormat="1" ht="12.75">
      <c r="A26" s="60" t="s">
        <v>307</v>
      </c>
      <c r="B26" s="60" t="s">
        <v>308</v>
      </c>
      <c r="C26" s="156" t="s">
        <v>282</v>
      </c>
      <c r="D26" s="60" t="s">
        <v>314</v>
      </c>
      <c r="E26" s="60" t="s">
        <v>271</v>
      </c>
      <c r="F26" s="103" t="s">
        <v>307</v>
      </c>
      <c r="G26" s="103" t="s">
        <v>308</v>
      </c>
      <c r="H26" s="103" t="s">
        <v>282</v>
      </c>
      <c r="I26" s="103" t="s">
        <v>314</v>
      </c>
      <c r="J26" s="103" t="s">
        <v>271</v>
      </c>
      <c r="K26" s="25">
        <f t="shared" si="5"/>
        <v>0</v>
      </c>
      <c r="L26" s="25">
        <f t="shared" si="6"/>
        <v>0</v>
      </c>
      <c r="M26" s="25">
        <f t="shared" si="7"/>
        <v>0</v>
      </c>
      <c r="N26" s="25">
        <f t="shared" si="8"/>
        <v>0</v>
      </c>
      <c r="O26" s="60" t="s">
        <v>279</v>
      </c>
      <c r="P26" s="9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39">
        <f t="shared" si="9"/>
        <v>0</v>
      </c>
      <c r="AD26" s="166"/>
      <c r="AE26" s="140"/>
      <c r="AF26" s="54">
        <v>0</v>
      </c>
      <c r="AG26" s="6"/>
      <c r="AH26" s="171">
        <f t="shared" si="4"/>
        <v>0</v>
      </c>
    </row>
    <row r="27" spans="1:34" s="1" customFormat="1" ht="12.75">
      <c r="A27" s="60" t="s">
        <v>307</v>
      </c>
      <c r="B27" s="60" t="s">
        <v>308</v>
      </c>
      <c r="C27" s="156" t="s">
        <v>282</v>
      </c>
      <c r="D27" s="60" t="s">
        <v>314</v>
      </c>
      <c r="E27" s="60" t="s">
        <v>272</v>
      </c>
      <c r="F27" s="103" t="s">
        <v>307</v>
      </c>
      <c r="G27" s="103" t="s">
        <v>308</v>
      </c>
      <c r="H27" s="103" t="s">
        <v>282</v>
      </c>
      <c r="I27" s="103" t="s">
        <v>314</v>
      </c>
      <c r="J27" s="103" t="s">
        <v>272</v>
      </c>
      <c r="K27" s="25">
        <f t="shared" si="5"/>
        <v>0</v>
      </c>
      <c r="L27" s="25">
        <f t="shared" si="6"/>
        <v>0</v>
      </c>
      <c r="M27" s="25">
        <f t="shared" si="7"/>
        <v>0</v>
      </c>
      <c r="N27" s="25">
        <f t="shared" si="8"/>
        <v>0</v>
      </c>
      <c r="O27" s="60" t="s">
        <v>280</v>
      </c>
      <c r="P27" s="9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39">
        <f t="shared" si="9"/>
        <v>0</v>
      </c>
      <c r="AD27" s="166"/>
      <c r="AE27" s="140"/>
      <c r="AF27" s="54">
        <v>0</v>
      </c>
      <c r="AG27" s="6"/>
      <c r="AH27" s="171">
        <f t="shared" si="4"/>
        <v>0</v>
      </c>
    </row>
    <row r="28" spans="1:34" s="1" customFormat="1" ht="12.75">
      <c r="A28" s="60" t="s">
        <v>307</v>
      </c>
      <c r="B28" s="60" t="s">
        <v>308</v>
      </c>
      <c r="C28" s="156" t="s">
        <v>282</v>
      </c>
      <c r="D28" s="60" t="s">
        <v>320</v>
      </c>
      <c r="E28" s="60" t="s">
        <v>266</v>
      </c>
      <c r="F28" s="103" t="s">
        <v>307</v>
      </c>
      <c r="G28" s="103" t="s">
        <v>308</v>
      </c>
      <c r="H28" s="103" t="s">
        <v>282</v>
      </c>
      <c r="I28" s="103" t="s">
        <v>320</v>
      </c>
      <c r="J28" s="103" t="s">
        <v>266</v>
      </c>
      <c r="K28" s="25">
        <f t="shared" si="5"/>
        <v>0</v>
      </c>
      <c r="L28" s="25">
        <f t="shared" si="6"/>
        <v>0</v>
      </c>
      <c r="M28" s="25">
        <f t="shared" si="7"/>
        <v>0</v>
      </c>
      <c r="N28" s="25">
        <f t="shared" si="8"/>
        <v>0</v>
      </c>
      <c r="O28" s="60" t="s">
        <v>274</v>
      </c>
      <c r="P28" s="9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39">
        <f t="shared" si="9"/>
        <v>0</v>
      </c>
      <c r="AD28" s="166"/>
      <c r="AE28" s="140"/>
      <c r="AF28" s="54">
        <v>0</v>
      </c>
      <c r="AG28" s="6"/>
      <c r="AH28" s="171">
        <f t="shared" si="4"/>
        <v>0</v>
      </c>
    </row>
    <row r="29" spans="1:34" s="1" customFormat="1" ht="12.75">
      <c r="A29" s="60" t="s">
        <v>307</v>
      </c>
      <c r="B29" s="60" t="s">
        <v>308</v>
      </c>
      <c r="C29" s="156" t="s">
        <v>282</v>
      </c>
      <c r="D29" s="60" t="s">
        <v>320</v>
      </c>
      <c r="E29" s="60" t="s">
        <v>0</v>
      </c>
      <c r="F29" s="103" t="s">
        <v>307</v>
      </c>
      <c r="G29" s="103" t="s">
        <v>308</v>
      </c>
      <c r="H29" s="103" t="s">
        <v>282</v>
      </c>
      <c r="I29" s="103" t="s">
        <v>320</v>
      </c>
      <c r="J29" s="103" t="s">
        <v>0</v>
      </c>
      <c r="K29" s="25">
        <f t="shared" si="5"/>
        <v>0</v>
      </c>
      <c r="L29" s="25">
        <f t="shared" si="6"/>
        <v>0</v>
      </c>
      <c r="M29" s="25">
        <f t="shared" si="7"/>
        <v>0</v>
      </c>
      <c r="N29" s="25">
        <f t="shared" si="8"/>
        <v>0</v>
      </c>
      <c r="O29" s="60" t="s">
        <v>1</v>
      </c>
      <c r="P29" s="9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39">
        <f t="shared" si="9"/>
        <v>0</v>
      </c>
      <c r="AD29" s="166"/>
      <c r="AE29" s="140"/>
      <c r="AF29" s="54">
        <v>0</v>
      </c>
      <c r="AG29" s="6"/>
      <c r="AH29" s="171">
        <f t="shared" si="4"/>
        <v>0</v>
      </c>
    </row>
    <row r="30" spans="1:34" s="1" customFormat="1" ht="12.75">
      <c r="A30" s="60" t="s">
        <v>307</v>
      </c>
      <c r="B30" s="60" t="s">
        <v>308</v>
      </c>
      <c r="C30" s="156" t="s">
        <v>282</v>
      </c>
      <c r="D30" s="60" t="s">
        <v>320</v>
      </c>
      <c r="E30" s="60" t="s">
        <v>267</v>
      </c>
      <c r="F30" s="103" t="s">
        <v>307</v>
      </c>
      <c r="G30" s="103" t="s">
        <v>308</v>
      </c>
      <c r="H30" s="103" t="s">
        <v>282</v>
      </c>
      <c r="I30" s="103" t="s">
        <v>320</v>
      </c>
      <c r="J30" s="103" t="s">
        <v>267</v>
      </c>
      <c r="K30" s="25">
        <f t="shared" si="5"/>
        <v>0</v>
      </c>
      <c r="L30" s="25">
        <f t="shared" si="6"/>
        <v>0</v>
      </c>
      <c r="M30" s="25">
        <f t="shared" si="7"/>
        <v>0</v>
      </c>
      <c r="N30" s="25">
        <f t="shared" si="8"/>
        <v>0</v>
      </c>
      <c r="O30" s="60" t="s">
        <v>275</v>
      </c>
      <c r="P30" s="92">
        <v>0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39">
        <f t="shared" si="9"/>
        <v>0</v>
      </c>
      <c r="AD30" s="166"/>
      <c r="AE30" s="140"/>
      <c r="AF30" s="54">
        <v>0</v>
      </c>
      <c r="AG30" s="6"/>
      <c r="AH30" s="171">
        <f t="shared" si="4"/>
        <v>0</v>
      </c>
    </row>
    <row r="31" spans="1:34" s="1" customFormat="1" ht="12.75">
      <c r="A31" s="60" t="s">
        <v>307</v>
      </c>
      <c r="B31" s="60" t="s">
        <v>308</v>
      </c>
      <c r="C31" s="156" t="s">
        <v>282</v>
      </c>
      <c r="D31" s="60" t="s">
        <v>320</v>
      </c>
      <c r="E31" s="60" t="s">
        <v>271</v>
      </c>
      <c r="F31" s="103" t="s">
        <v>307</v>
      </c>
      <c r="G31" s="103" t="s">
        <v>308</v>
      </c>
      <c r="H31" s="103" t="s">
        <v>282</v>
      </c>
      <c r="I31" s="103" t="s">
        <v>320</v>
      </c>
      <c r="J31" s="103" t="s">
        <v>271</v>
      </c>
      <c r="K31" s="25">
        <f t="shared" si="5"/>
        <v>0</v>
      </c>
      <c r="L31" s="25">
        <f t="shared" si="6"/>
        <v>0</v>
      </c>
      <c r="M31" s="25">
        <f t="shared" si="7"/>
        <v>0</v>
      </c>
      <c r="N31" s="25">
        <f t="shared" si="8"/>
        <v>0</v>
      </c>
      <c r="O31" s="60" t="s">
        <v>279</v>
      </c>
      <c r="P31" s="9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39">
        <f t="shared" si="9"/>
        <v>0</v>
      </c>
      <c r="AD31" s="166"/>
      <c r="AE31" s="140"/>
      <c r="AF31" s="54">
        <v>0</v>
      </c>
      <c r="AG31" s="6"/>
      <c r="AH31" s="171">
        <f t="shared" si="4"/>
        <v>0</v>
      </c>
    </row>
    <row r="32" spans="1:34" s="1" customFormat="1" ht="12.75">
      <c r="A32" s="60" t="s">
        <v>307</v>
      </c>
      <c r="B32" s="60" t="s">
        <v>308</v>
      </c>
      <c r="C32" s="156" t="s">
        <v>282</v>
      </c>
      <c r="D32" s="60" t="s">
        <v>320</v>
      </c>
      <c r="E32" s="60" t="s">
        <v>272</v>
      </c>
      <c r="F32" s="103" t="s">
        <v>307</v>
      </c>
      <c r="G32" s="103" t="s">
        <v>308</v>
      </c>
      <c r="H32" s="103" t="s">
        <v>282</v>
      </c>
      <c r="I32" s="103" t="s">
        <v>320</v>
      </c>
      <c r="J32" s="103" t="s">
        <v>272</v>
      </c>
      <c r="K32" s="25">
        <f t="shared" si="5"/>
        <v>0</v>
      </c>
      <c r="L32" s="25">
        <f t="shared" si="6"/>
        <v>0</v>
      </c>
      <c r="M32" s="25">
        <f t="shared" si="7"/>
        <v>0</v>
      </c>
      <c r="N32" s="25">
        <f t="shared" si="8"/>
        <v>0</v>
      </c>
      <c r="O32" s="60" t="s">
        <v>280</v>
      </c>
      <c r="P32" s="9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39">
        <f t="shared" si="9"/>
        <v>0</v>
      </c>
      <c r="AD32" s="166"/>
      <c r="AE32" s="140"/>
      <c r="AF32" s="54">
        <v>0</v>
      </c>
      <c r="AG32" s="6"/>
      <c r="AH32" s="171">
        <f t="shared" si="4"/>
        <v>0</v>
      </c>
    </row>
    <row r="33" spans="1:34" s="1" customFormat="1" ht="12.75">
      <c r="A33" s="60" t="s">
        <v>307</v>
      </c>
      <c r="B33" s="60" t="s">
        <v>308</v>
      </c>
      <c r="C33" s="156" t="s">
        <v>282</v>
      </c>
      <c r="D33" s="60" t="s">
        <v>324</v>
      </c>
      <c r="E33" s="60" t="s">
        <v>266</v>
      </c>
      <c r="F33" s="103" t="s">
        <v>307</v>
      </c>
      <c r="G33" s="103" t="s">
        <v>308</v>
      </c>
      <c r="H33" s="103" t="s">
        <v>282</v>
      </c>
      <c r="I33" s="103" t="s">
        <v>324</v>
      </c>
      <c r="J33" s="103" t="s">
        <v>266</v>
      </c>
      <c r="K33" s="25">
        <f t="shared" si="5"/>
        <v>0</v>
      </c>
      <c r="L33" s="25">
        <f t="shared" si="6"/>
        <v>0</v>
      </c>
      <c r="M33" s="25">
        <f t="shared" si="7"/>
        <v>0</v>
      </c>
      <c r="N33" s="25">
        <f t="shared" si="8"/>
        <v>0</v>
      </c>
      <c r="O33" s="60" t="s">
        <v>274</v>
      </c>
      <c r="P33" s="9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39">
        <f t="shared" si="9"/>
        <v>0</v>
      </c>
      <c r="AD33" s="166"/>
      <c r="AE33" s="140"/>
      <c r="AF33" s="54">
        <v>0</v>
      </c>
      <c r="AG33" s="6"/>
      <c r="AH33" s="171">
        <f t="shared" si="4"/>
        <v>0</v>
      </c>
    </row>
    <row r="34" spans="1:34" s="1" customFormat="1" ht="12.75">
      <c r="A34" s="60" t="s">
        <v>307</v>
      </c>
      <c r="B34" s="60" t="s">
        <v>308</v>
      </c>
      <c r="C34" s="156" t="s">
        <v>282</v>
      </c>
      <c r="D34" s="60" t="s">
        <v>324</v>
      </c>
      <c r="E34" s="60" t="s">
        <v>0</v>
      </c>
      <c r="F34" s="103" t="s">
        <v>307</v>
      </c>
      <c r="G34" s="103" t="s">
        <v>308</v>
      </c>
      <c r="H34" s="103" t="s">
        <v>282</v>
      </c>
      <c r="I34" s="103" t="s">
        <v>324</v>
      </c>
      <c r="J34" s="103" t="s">
        <v>0</v>
      </c>
      <c r="K34" s="25">
        <f t="shared" si="5"/>
        <v>0</v>
      </c>
      <c r="L34" s="25">
        <f t="shared" si="6"/>
        <v>0</v>
      </c>
      <c r="M34" s="25">
        <f t="shared" si="7"/>
        <v>0</v>
      </c>
      <c r="N34" s="25">
        <f t="shared" si="8"/>
        <v>0</v>
      </c>
      <c r="O34" s="60" t="s">
        <v>1</v>
      </c>
      <c r="P34" s="92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39">
        <f t="shared" si="9"/>
        <v>0</v>
      </c>
      <c r="AD34" s="166"/>
      <c r="AE34" s="140"/>
      <c r="AF34" s="54">
        <v>0</v>
      </c>
      <c r="AG34" s="6"/>
      <c r="AH34" s="171">
        <f t="shared" si="4"/>
        <v>0</v>
      </c>
    </row>
    <row r="35" spans="1:34" s="1" customFormat="1" ht="12.75">
      <c r="A35" s="60" t="s">
        <v>307</v>
      </c>
      <c r="B35" s="60" t="s">
        <v>308</v>
      </c>
      <c r="C35" s="156" t="s">
        <v>282</v>
      </c>
      <c r="D35" s="60" t="s">
        <v>324</v>
      </c>
      <c r="E35" s="60" t="s">
        <v>267</v>
      </c>
      <c r="F35" s="103" t="s">
        <v>307</v>
      </c>
      <c r="G35" s="103" t="s">
        <v>308</v>
      </c>
      <c r="H35" s="103" t="s">
        <v>282</v>
      </c>
      <c r="I35" s="103" t="s">
        <v>324</v>
      </c>
      <c r="J35" s="103" t="s">
        <v>267</v>
      </c>
      <c r="K35" s="25">
        <f t="shared" si="5"/>
        <v>0</v>
      </c>
      <c r="L35" s="25">
        <f t="shared" si="6"/>
        <v>0</v>
      </c>
      <c r="M35" s="25">
        <f t="shared" si="7"/>
        <v>0</v>
      </c>
      <c r="N35" s="25">
        <f t="shared" si="8"/>
        <v>0</v>
      </c>
      <c r="O35" s="60" t="s">
        <v>275</v>
      </c>
      <c r="P35" s="9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39">
        <f t="shared" si="9"/>
        <v>0</v>
      </c>
      <c r="AD35" s="166"/>
      <c r="AE35" s="140"/>
      <c r="AF35" s="54">
        <v>0</v>
      </c>
      <c r="AG35" s="6"/>
      <c r="AH35" s="171">
        <f t="shared" si="4"/>
        <v>0</v>
      </c>
    </row>
    <row r="36" spans="1:34" s="1" customFormat="1" ht="12.75">
      <c r="A36" s="60" t="s">
        <v>307</v>
      </c>
      <c r="B36" s="60" t="s">
        <v>308</v>
      </c>
      <c r="C36" s="156" t="s">
        <v>282</v>
      </c>
      <c r="D36" s="60" t="s">
        <v>324</v>
      </c>
      <c r="E36" s="60" t="s">
        <v>271</v>
      </c>
      <c r="F36" s="103" t="s">
        <v>307</v>
      </c>
      <c r="G36" s="103" t="s">
        <v>308</v>
      </c>
      <c r="H36" s="103" t="s">
        <v>282</v>
      </c>
      <c r="I36" s="103" t="s">
        <v>324</v>
      </c>
      <c r="J36" s="103" t="s">
        <v>271</v>
      </c>
      <c r="K36" s="25">
        <f t="shared" si="5"/>
        <v>0</v>
      </c>
      <c r="L36" s="25">
        <f t="shared" si="6"/>
        <v>0</v>
      </c>
      <c r="M36" s="25">
        <f t="shared" si="7"/>
        <v>0</v>
      </c>
      <c r="N36" s="25">
        <f t="shared" si="8"/>
        <v>0</v>
      </c>
      <c r="O36" s="60" t="s">
        <v>279</v>
      </c>
      <c r="P36" s="9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39">
        <f t="shared" si="9"/>
        <v>0</v>
      </c>
      <c r="AD36" s="166"/>
      <c r="AE36" s="140"/>
      <c r="AF36" s="54">
        <v>0</v>
      </c>
      <c r="AG36" s="6"/>
      <c r="AH36" s="171">
        <f t="shared" si="4"/>
        <v>0</v>
      </c>
    </row>
    <row r="37" spans="1:34" s="1" customFormat="1" ht="12.75">
      <c r="A37" s="60" t="s">
        <v>307</v>
      </c>
      <c r="B37" s="60" t="s">
        <v>308</v>
      </c>
      <c r="C37" s="156" t="s">
        <v>282</v>
      </c>
      <c r="D37" s="60" t="s">
        <v>324</v>
      </c>
      <c r="E37" s="60" t="s">
        <v>272</v>
      </c>
      <c r="F37" s="103" t="s">
        <v>307</v>
      </c>
      <c r="G37" s="103" t="s">
        <v>308</v>
      </c>
      <c r="H37" s="103" t="s">
        <v>282</v>
      </c>
      <c r="I37" s="103" t="s">
        <v>324</v>
      </c>
      <c r="J37" s="103" t="s">
        <v>272</v>
      </c>
      <c r="K37" s="25">
        <f t="shared" si="5"/>
        <v>0</v>
      </c>
      <c r="L37" s="25">
        <f t="shared" si="6"/>
        <v>0</v>
      </c>
      <c r="M37" s="25">
        <f t="shared" si="7"/>
        <v>0</v>
      </c>
      <c r="N37" s="25">
        <f t="shared" si="8"/>
        <v>0</v>
      </c>
      <c r="O37" s="60" t="s">
        <v>280</v>
      </c>
      <c r="P37" s="92">
        <v>0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39">
        <f t="shared" si="9"/>
        <v>0</v>
      </c>
      <c r="AD37" s="166"/>
      <c r="AE37" s="140"/>
      <c r="AF37" s="54">
        <v>0</v>
      </c>
      <c r="AG37" s="6"/>
      <c r="AH37" s="171">
        <f t="shared" si="4"/>
        <v>0</v>
      </c>
    </row>
    <row r="38" spans="1:34" s="1" customFormat="1" ht="12.75">
      <c r="A38" s="60" t="s">
        <v>307</v>
      </c>
      <c r="B38" s="60" t="s">
        <v>308</v>
      </c>
      <c r="C38" s="156" t="s">
        <v>282</v>
      </c>
      <c r="D38" s="60" t="s">
        <v>328</v>
      </c>
      <c r="E38" s="60" t="s">
        <v>266</v>
      </c>
      <c r="F38" s="103" t="s">
        <v>307</v>
      </c>
      <c r="G38" s="103" t="s">
        <v>308</v>
      </c>
      <c r="H38" s="103" t="s">
        <v>282</v>
      </c>
      <c r="I38" s="103" t="s">
        <v>328</v>
      </c>
      <c r="J38" s="103" t="s">
        <v>266</v>
      </c>
      <c r="K38" s="25">
        <f t="shared" si="5"/>
        <v>0</v>
      </c>
      <c r="L38" s="25">
        <f t="shared" si="6"/>
        <v>0</v>
      </c>
      <c r="M38" s="25">
        <f t="shared" si="7"/>
        <v>0</v>
      </c>
      <c r="N38" s="25">
        <f t="shared" si="8"/>
        <v>0</v>
      </c>
      <c r="O38" s="60" t="s">
        <v>274</v>
      </c>
      <c r="P38" s="9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39">
        <f t="shared" si="9"/>
        <v>0</v>
      </c>
      <c r="AD38" s="166"/>
      <c r="AE38" s="140"/>
      <c r="AF38" s="54">
        <v>0</v>
      </c>
      <c r="AG38" s="6"/>
      <c r="AH38" s="171">
        <f t="shared" si="4"/>
        <v>0</v>
      </c>
    </row>
    <row r="39" spans="1:34" s="1" customFormat="1" ht="12.75">
      <c r="A39" s="60" t="s">
        <v>307</v>
      </c>
      <c r="B39" s="60" t="s">
        <v>308</v>
      </c>
      <c r="C39" s="156" t="s">
        <v>282</v>
      </c>
      <c r="D39" s="60" t="s">
        <v>328</v>
      </c>
      <c r="E39" s="60" t="s">
        <v>0</v>
      </c>
      <c r="F39" s="103" t="s">
        <v>307</v>
      </c>
      <c r="G39" s="103" t="s">
        <v>308</v>
      </c>
      <c r="H39" s="103" t="s">
        <v>282</v>
      </c>
      <c r="I39" s="103" t="s">
        <v>328</v>
      </c>
      <c r="J39" s="103" t="s">
        <v>0</v>
      </c>
      <c r="K39" s="25">
        <f t="shared" si="5"/>
        <v>0</v>
      </c>
      <c r="L39" s="25">
        <f t="shared" si="6"/>
        <v>0</v>
      </c>
      <c r="M39" s="25">
        <f t="shared" si="7"/>
        <v>0</v>
      </c>
      <c r="N39" s="25">
        <f t="shared" si="8"/>
        <v>0</v>
      </c>
      <c r="O39" s="60" t="s">
        <v>1</v>
      </c>
      <c r="P39" s="92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0</v>
      </c>
      <c r="AA39" s="142">
        <v>0</v>
      </c>
      <c r="AB39" s="142">
        <v>0</v>
      </c>
      <c r="AC39" s="39">
        <f t="shared" si="9"/>
        <v>0</v>
      </c>
      <c r="AD39" s="166"/>
      <c r="AE39" s="140"/>
      <c r="AF39" s="54">
        <v>0</v>
      </c>
      <c r="AG39" s="6"/>
      <c r="AH39" s="171">
        <f t="shared" si="4"/>
        <v>0</v>
      </c>
    </row>
    <row r="40" spans="1:34" s="1" customFormat="1" ht="12.75">
      <c r="A40" s="60" t="s">
        <v>307</v>
      </c>
      <c r="B40" s="60" t="s">
        <v>308</v>
      </c>
      <c r="C40" s="156" t="s">
        <v>282</v>
      </c>
      <c r="D40" s="60" t="s">
        <v>328</v>
      </c>
      <c r="E40" s="60" t="s">
        <v>267</v>
      </c>
      <c r="F40" s="103" t="s">
        <v>307</v>
      </c>
      <c r="G40" s="103" t="s">
        <v>308</v>
      </c>
      <c r="H40" s="103" t="s">
        <v>282</v>
      </c>
      <c r="I40" s="103" t="s">
        <v>328</v>
      </c>
      <c r="J40" s="103" t="s">
        <v>267</v>
      </c>
      <c r="K40" s="25">
        <f t="shared" si="5"/>
        <v>0</v>
      </c>
      <c r="L40" s="25">
        <f t="shared" si="6"/>
        <v>0</v>
      </c>
      <c r="M40" s="25">
        <f t="shared" si="7"/>
        <v>0</v>
      </c>
      <c r="N40" s="25">
        <f t="shared" si="8"/>
        <v>0</v>
      </c>
      <c r="O40" s="60" t="s">
        <v>275</v>
      </c>
      <c r="P40" s="9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39">
        <f t="shared" si="9"/>
        <v>0</v>
      </c>
      <c r="AD40" s="166"/>
      <c r="AE40" s="140"/>
      <c r="AF40" s="54">
        <v>0</v>
      </c>
      <c r="AG40" s="6"/>
      <c r="AH40" s="171">
        <f t="shared" si="4"/>
        <v>0</v>
      </c>
    </row>
    <row r="41" spans="1:34" s="1" customFormat="1" ht="12.75">
      <c r="A41" s="60" t="s">
        <v>307</v>
      </c>
      <c r="B41" s="60" t="s">
        <v>308</v>
      </c>
      <c r="C41" s="156" t="s">
        <v>282</v>
      </c>
      <c r="D41" s="60" t="s">
        <v>328</v>
      </c>
      <c r="E41" s="60" t="s">
        <v>271</v>
      </c>
      <c r="F41" s="103" t="s">
        <v>307</v>
      </c>
      <c r="G41" s="103" t="s">
        <v>308</v>
      </c>
      <c r="H41" s="103" t="s">
        <v>282</v>
      </c>
      <c r="I41" s="103" t="s">
        <v>328</v>
      </c>
      <c r="J41" s="103" t="s">
        <v>271</v>
      </c>
      <c r="K41" s="25">
        <f t="shared" si="5"/>
        <v>0</v>
      </c>
      <c r="L41" s="25">
        <f t="shared" si="6"/>
        <v>0</v>
      </c>
      <c r="M41" s="25">
        <f t="shared" si="7"/>
        <v>0</v>
      </c>
      <c r="N41" s="25">
        <f t="shared" si="8"/>
        <v>0</v>
      </c>
      <c r="O41" s="60" t="s">
        <v>279</v>
      </c>
      <c r="P41" s="9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2">
        <v>0</v>
      </c>
      <c r="AA41" s="142">
        <v>0</v>
      </c>
      <c r="AB41" s="142">
        <v>0</v>
      </c>
      <c r="AC41" s="39">
        <f t="shared" si="9"/>
        <v>0</v>
      </c>
      <c r="AD41" s="166"/>
      <c r="AE41" s="140"/>
      <c r="AF41" s="54">
        <v>0</v>
      </c>
      <c r="AG41" s="6"/>
      <c r="AH41" s="171">
        <f t="shared" si="4"/>
        <v>0</v>
      </c>
    </row>
    <row r="42" spans="1:34" s="1" customFormat="1" ht="12.75">
      <c r="A42" s="60" t="s">
        <v>307</v>
      </c>
      <c r="B42" s="60" t="s">
        <v>308</v>
      </c>
      <c r="C42" s="156" t="s">
        <v>282</v>
      </c>
      <c r="D42" s="60" t="s">
        <v>328</v>
      </c>
      <c r="E42" s="60" t="s">
        <v>272</v>
      </c>
      <c r="F42" s="103" t="s">
        <v>307</v>
      </c>
      <c r="G42" s="103" t="s">
        <v>308</v>
      </c>
      <c r="H42" s="103" t="s">
        <v>282</v>
      </c>
      <c r="I42" s="103" t="s">
        <v>328</v>
      </c>
      <c r="J42" s="103" t="s">
        <v>272</v>
      </c>
      <c r="K42" s="25">
        <f t="shared" si="5"/>
        <v>0</v>
      </c>
      <c r="L42" s="25">
        <f t="shared" si="6"/>
        <v>0</v>
      </c>
      <c r="M42" s="25">
        <f t="shared" si="7"/>
        <v>0</v>
      </c>
      <c r="N42" s="25">
        <f t="shared" si="8"/>
        <v>0</v>
      </c>
      <c r="O42" s="60" t="s">
        <v>280</v>
      </c>
      <c r="P42" s="9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39">
        <f t="shared" si="9"/>
        <v>0</v>
      </c>
      <c r="AD42" s="166"/>
      <c r="AE42" s="140"/>
      <c r="AF42" s="54">
        <v>0</v>
      </c>
      <c r="AG42" s="6"/>
      <c r="AH42" s="171">
        <f t="shared" si="4"/>
        <v>0</v>
      </c>
    </row>
    <row r="43" spans="1:34" s="1" customFormat="1" ht="12.75">
      <c r="A43" s="60" t="s">
        <v>307</v>
      </c>
      <c r="B43" s="60" t="s">
        <v>308</v>
      </c>
      <c r="C43" s="156" t="s">
        <v>282</v>
      </c>
      <c r="D43" s="60" t="s">
        <v>569</v>
      </c>
      <c r="E43" s="60" t="s">
        <v>266</v>
      </c>
      <c r="F43" s="103" t="s">
        <v>307</v>
      </c>
      <c r="G43" s="103" t="s">
        <v>308</v>
      </c>
      <c r="H43" s="103" t="s">
        <v>282</v>
      </c>
      <c r="I43" s="103" t="s">
        <v>569</v>
      </c>
      <c r="J43" s="103" t="s">
        <v>266</v>
      </c>
      <c r="K43" s="25">
        <f t="shared" si="5"/>
        <v>0</v>
      </c>
      <c r="L43" s="25">
        <f t="shared" si="6"/>
        <v>0</v>
      </c>
      <c r="M43" s="25">
        <f t="shared" si="7"/>
        <v>0</v>
      </c>
      <c r="N43" s="25">
        <f t="shared" si="8"/>
        <v>0</v>
      </c>
      <c r="O43" s="60" t="s">
        <v>274</v>
      </c>
      <c r="P43" s="92">
        <v>0</v>
      </c>
      <c r="Q43" s="142">
        <v>0</v>
      </c>
      <c r="R43" s="142">
        <v>0</v>
      </c>
      <c r="S43" s="142">
        <v>0</v>
      </c>
      <c r="T43" s="142">
        <v>0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0</v>
      </c>
      <c r="AC43" s="39">
        <f t="shared" si="9"/>
        <v>0</v>
      </c>
      <c r="AD43" s="166"/>
      <c r="AE43" s="140"/>
      <c r="AF43" s="54">
        <v>0</v>
      </c>
      <c r="AG43" s="6"/>
      <c r="AH43" s="171">
        <f t="shared" si="4"/>
        <v>0</v>
      </c>
    </row>
    <row r="44" spans="1:34" s="1" customFormat="1" ht="12.75">
      <c r="A44" s="60" t="s">
        <v>307</v>
      </c>
      <c r="B44" s="60" t="s">
        <v>308</v>
      </c>
      <c r="C44" s="156" t="s">
        <v>282</v>
      </c>
      <c r="D44" s="60" t="s">
        <v>569</v>
      </c>
      <c r="E44" s="60" t="s">
        <v>0</v>
      </c>
      <c r="F44" s="103" t="s">
        <v>307</v>
      </c>
      <c r="G44" s="103" t="s">
        <v>308</v>
      </c>
      <c r="H44" s="103" t="s">
        <v>282</v>
      </c>
      <c r="I44" s="103" t="s">
        <v>569</v>
      </c>
      <c r="J44" s="103" t="s">
        <v>0</v>
      </c>
      <c r="K44" s="25">
        <f t="shared" si="5"/>
        <v>0</v>
      </c>
      <c r="L44" s="25">
        <f t="shared" si="6"/>
        <v>0</v>
      </c>
      <c r="M44" s="25">
        <f t="shared" si="7"/>
        <v>0</v>
      </c>
      <c r="N44" s="25">
        <f t="shared" si="8"/>
        <v>0</v>
      </c>
      <c r="O44" s="60" t="s">
        <v>1</v>
      </c>
      <c r="P44" s="92">
        <v>0</v>
      </c>
      <c r="Q44" s="142">
        <v>0</v>
      </c>
      <c r="R44" s="142">
        <v>0</v>
      </c>
      <c r="S44" s="142">
        <v>0</v>
      </c>
      <c r="T44" s="142">
        <v>0</v>
      </c>
      <c r="U44" s="142">
        <v>0</v>
      </c>
      <c r="V44" s="142">
        <v>0</v>
      </c>
      <c r="W44" s="142">
        <v>0</v>
      </c>
      <c r="X44" s="142">
        <v>0</v>
      </c>
      <c r="Y44" s="142">
        <v>0</v>
      </c>
      <c r="Z44" s="142">
        <v>0</v>
      </c>
      <c r="AA44" s="142">
        <v>0</v>
      </c>
      <c r="AB44" s="142">
        <v>0</v>
      </c>
      <c r="AC44" s="39">
        <f t="shared" si="9"/>
        <v>0</v>
      </c>
      <c r="AD44" s="166"/>
      <c r="AE44" s="140"/>
      <c r="AF44" s="54">
        <v>0</v>
      </c>
      <c r="AG44" s="6"/>
      <c r="AH44" s="171">
        <f t="shared" si="4"/>
        <v>0</v>
      </c>
    </row>
    <row r="45" spans="1:34" s="1" customFormat="1" ht="12.75">
      <c r="A45" s="60" t="s">
        <v>307</v>
      </c>
      <c r="B45" s="60" t="s">
        <v>308</v>
      </c>
      <c r="C45" s="156" t="s">
        <v>282</v>
      </c>
      <c r="D45" s="60" t="s">
        <v>569</v>
      </c>
      <c r="E45" s="60" t="s">
        <v>271</v>
      </c>
      <c r="F45" s="103" t="s">
        <v>307</v>
      </c>
      <c r="G45" s="103" t="s">
        <v>308</v>
      </c>
      <c r="H45" s="103" t="s">
        <v>282</v>
      </c>
      <c r="I45" s="103" t="s">
        <v>569</v>
      </c>
      <c r="J45" s="103" t="s">
        <v>271</v>
      </c>
      <c r="K45" s="25">
        <f t="shared" si="5"/>
        <v>0</v>
      </c>
      <c r="L45" s="25">
        <f t="shared" si="6"/>
        <v>0</v>
      </c>
      <c r="M45" s="25">
        <f t="shared" si="7"/>
        <v>0</v>
      </c>
      <c r="N45" s="25">
        <f aca="true" t="shared" si="10" ref="N45:N70">IF(E45=J45,0,"Fehler")</f>
        <v>0</v>
      </c>
      <c r="O45" s="60" t="s">
        <v>279</v>
      </c>
      <c r="P45" s="9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39">
        <f t="shared" si="9"/>
        <v>0</v>
      </c>
      <c r="AD45" s="166"/>
      <c r="AE45" s="140"/>
      <c r="AF45" s="54">
        <v>0</v>
      </c>
      <c r="AG45" s="6"/>
      <c r="AH45" s="171">
        <f t="shared" si="4"/>
        <v>0</v>
      </c>
    </row>
    <row r="46" spans="1:34" s="1" customFormat="1" ht="12.75">
      <c r="A46" s="60" t="s">
        <v>307</v>
      </c>
      <c r="B46" s="60" t="s">
        <v>308</v>
      </c>
      <c r="C46" s="156" t="s">
        <v>282</v>
      </c>
      <c r="D46" s="60" t="s">
        <v>569</v>
      </c>
      <c r="E46" s="60" t="s">
        <v>272</v>
      </c>
      <c r="F46" s="103" t="s">
        <v>307</v>
      </c>
      <c r="G46" s="103" t="s">
        <v>308</v>
      </c>
      <c r="H46" s="103" t="s">
        <v>282</v>
      </c>
      <c r="I46" s="103" t="s">
        <v>569</v>
      </c>
      <c r="J46" s="103" t="s">
        <v>272</v>
      </c>
      <c r="K46" s="25">
        <f t="shared" si="5"/>
        <v>0</v>
      </c>
      <c r="L46" s="25">
        <f t="shared" si="6"/>
        <v>0</v>
      </c>
      <c r="M46" s="25">
        <f t="shared" si="7"/>
        <v>0</v>
      </c>
      <c r="N46" s="25">
        <f t="shared" si="10"/>
        <v>0</v>
      </c>
      <c r="O46" s="60" t="s">
        <v>280</v>
      </c>
      <c r="P46" s="92">
        <v>0</v>
      </c>
      <c r="Q46" s="142">
        <v>0</v>
      </c>
      <c r="R46" s="142">
        <v>0</v>
      </c>
      <c r="S46" s="142">
        <v>0</v>
      </c>
      <c r="T46" s="142">
        <v>0</v>
      </c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39">
        <f t="shared" si="9"/>
        <v>0</v>
      </c>
      <c r="AD46" s="166"/>
      <c r="AE46" s="140"/>
      <c r="AF46" s="54">
        <v>0</v>
      </c>
      <c r="AG46" s="6"/>
      <c r="AH46" s="171">
        <f t="shared" si="4"/>
        <v>0</v>
      </c>
    </row>
    <row r="47" spans="1:34" s="1" customFormat="1" ht="12.75">
      <c r="A47" s="60" t="s">
        <v>307</v>
      </c>
      <c r="B47" s="60" t="s">
        <v>308</v>
      </c>
      <c r="C47" s="156" t="s">
        <v>282</v>
      </c>
      <c r="D47" s="60" t="s">
        <v>329</v>
      </c>
      <c r="E47" s="60" t="s">
        <v>266</v>
      </c>
      <c r="F47" s="103" t="s">
        <v>307</v>
      </c>
      <c r="G47" s="103" t="s">
        <v>308</v>
      </c>
      <c r="H47" s="103" t="s">
        <v>282</v>
      </c>
      <c r="I47" s="103" t="s">
        <v>329</v>
      </c>
      <c r="J47" s="103" t="s">
        <v>266</v>
      </c>
      <c r="K47" s="25">
        <f t="shared" si="5"/>
        <v>0</v>
      </c>
      <c r="L47" s="25">
        <f t="shared" si="6"/>
        <v>0</v>
      </c>
      <c r="M47" s="25">
        <f t="shared" si="7"/>
        <v>0</v>
      </c>
      <c r="N47" s="25">
        <f t="shared" si="10"/>
        <v>0</v>
      </c>
      <c r="O47" s="60" t="s">
        <v>274</v>
      </c>
      <c r="P47" s="92">
        <v>0</v>
      </c>
      <c r="Q47" s="142">
        <v>0</v>
      </c>
      <c r="R47" s="142">
        <v>0</v>
      </c>
      <c r="S47" s="142">
        <v>0</v>
      </c>
      <c r="T47" s="142">
        <v>0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39">
        <f t="shared" si="9"/>
        <v>0</v>
      </c>
      <c r="AD47" s="166"/>
      <c r="AE47" s="140"/>
      <c r="AF47" s="54">
        <v>0</v>
      </c>
      <c r="AG47" s="6"/>
      <c r="AH47" s="171">
        <f t="shared" si="4"/>
        <v>0</v>
      </c>
    </row>
    <row r="48" spans="1:34" s="1" customFormat="1" ht="12.75">
      <c r="A48" s="60" t="s">
        <v>307</v>
      </c>
      <c r="B48" s="60" t="s">
        <v>308</v>
      </c>
      <c r="C48" s="156" t="s">
        <v>282</v>
      </c>
      <c r="D48" s="60" t="s">
        <v>329</v>
      </c>
      <c r="E48" s="60" t="s">
        <v>0</v>
      </c>
      <c r="F48" s="103" t="s">
        <v>307</v>
      </c>
      <c r="G48" s="103" t="s">
        <v>308</v>
      </c>
      <c r="H48" s="103" t="s">
        <v>282</v>
      </c>
      <c r="I48" s="103" t="s">
        <v>329</v>
      </c>
      <c r="J48" s="103" t="s">
        <v>0</v>
      </c>
      <c r="K48" s="25">
        <f t="shared" si="5"/>
        <v>0</v>
      </c>
      <c r="L48" s="25">
        <f t="shared" si="6"/>
        <v>0</v>
      </c>
      <c r="M48" s="25">
        <f t="shared" si="7"/>
        <v>0</v>
      </c>
      <c r="N48" s="25">
        <f t="shared" si="10"/>
        <v>0</v>
      </c>
      <c r="O48" s="60" t="s">
        <v>1</v>
      </c>
      <c r="P48" s="92">
        <v>0</v>
      </c>
      <c r="Q48" s="142">
        <v>0</v>
      </c>
      <c r="R48" s="142">
        <v>0</v>
      </c>
      <c r="S48" s="142">
        <v>0</v>
      </c>
      <c r="T48" s="142">
        <v>0</v>
      </c>
      <c r="U48" s="142">
        <v>0</v>
      </c>
      <c r="V48" s="142">
        <v>0</v>
      </c>
      <c r="W48" s="142">
        <v>0</v>
      </c>
      <c r="X48" s="142">
        <v>0</v>
      </c>
      <c r="Y48" s="142">
        <v>0</v>
      </c>
      <c r="Z48" s="142">
        <v>0</v>
      </c>
      <c r="AA48" s="142">
        <v>0</v>
      </c>
      <c r="AB48" s="142">
        <v>0</v>
      </c>
      <c r="AC48" s="39">
        <f t="shared" si="9"/>
        <v>0</v>
      </c>
      <c r="AD48" s="166"/>
      <c r="AE48" s="140"/>
      <c r="AF48" s="54">
        <v>0</v>
      </c>
      <c r="AG48" s="6"/>
      <c r="AH48" s="171">
        <f t="shared" si="4"/>
        <v>0</v>
      </c>
    </row>
    <row r="49" spans="1:34" s="1" customFormat="1" ht="12.75">
      <c r="A49" s="60" t="s">
        <v>307</v>
      </c>
      <c r="B49" s="60" t="s">
        <v>308</v>
      </c>
      <c r="C49" s="156" t="s">
        <v>282</v>
      </c>
      <c r="D49" s="60" t="s">
        <v>329</v>
      </c>
      <c r="E49" s="60" t="s">
        <v>267</v>
      </c>
      <c r="F49" s="103" t="s">
        <v>307</v>
      </c>
      <c r="G49" s="103" t="s">
        <v>308</v>
      </c>
      <c r="H49" s="103" t="s">
        <v>282</v>
      </c>
      <c r="I49" s="103" t="s">
        <v>329</v>
      </c>
      <c r="J49" s="103" t="s">
        <v>267</v>
      </c>
      <c r="K49" s="25">
        <f t="shared" si="5"/>
        <v>0</v>
      </c>
      <c r="L49" s="25">
        <f t="shared" si="6"/>
        <v>0</v>
      </c>
      <c r="M49" s="25">
        <f t="shared" si="7"/>
        <v>0</v>
      </c>
      <c r="N49" s="25">
        <f t="shared" si="10"/>
        <v>0</v>
      </c>
      <c r="O49" s="60" t="s">
        <v>275</v>
      </c>
      <c r="P49" s="92">
        <v>0</v>
      </c>
      <c r="Q49" s="142">
        <v>0</v>
      </c>
      <c r="R49" s="142">
        <v>0</v>
      </c>
      <c r="S49" s="142">
        <v>0</v>
      </c>
      <c r="T49" s="142">
        <v>0</v>
      </c>
      <c r="U49" s="142">
        <v>0</v>
      </c>
      <c r="V49" s="142">
        <v>0</v>
      </c>
      <c r="W49" s="142">
        <v>0</v>
      </c>
      <c r="X49" s="142">
        <v>0</v>
      </c>
      <c r="Y49" s="142">
        <v>0</v>
      </c>
      <c r="Z49" s="142">
        <v>0</v>
      </c>
      <c r="AA49" s="142">
        <v>0</v>
      </c>
      <c r="AB49" s="142">
        <v>0</v>
      </c>
      <c r="AC49" s="39">
        <f t="shared" si="9"/>
        <v>0</v>
      </c>
      <c r="AD49" s="166"/>
      <c r="AE49" s="140"/>
      <c r="AF49" s="54">
        <v>0</v>
      </c>
      <c r="AG49" s="6"/>
      <c r="AH49" s="171">
        <f t="shared" si="4"/>
        <v>0</v>
      </c>
    </row>
    <row r="50" spans="1:34" s="1" customFormat="1" ht="12.75">
      <c r="A50" s="60" t="s">
        <v>307</v>
      </c>
      <c r="B50" s="60" t="s">
        <v>308</v>
      </c>
      <c r="C50" s="156" t="s">
        <v>282</v>
      </c>
      <c r="D50" s="60" t="s">
        <v>329</v>
      </c>
      <c r="E50" s="60" t="s">
        <v>271</v>
      </c>
      <c r="F50" s="103" t="s">
        <v>307</v>
      </c>
      <c r="G50" s="103" t="s">
        <v>308</v>
      </c>
      <c r="H50" s="103" t="s">
        <v>282</v>
      </c>
      <c r="I50" s="103" t="s">
        <v>329</v>
      </c>
      <c r="J50" s="103" t="s">
        <v>271</v>
      </c>
      <c r="K50" s="25">
        <f t="shared" si="5"/>
        <v>0</v>
      </c>
      <c r="L50" s="25">
        <f t="shared" si="6"/>
        <v>0</v>
      </c>
      <c r="M50" s="25">
        <f t="shared" si="7"/>
        <v>0</v>
      </c>
      <c r="N50" s="25">
        <f t="shared" si="10"/>
        <v>0</v>
      </c>
      <c r="O50" s="60" t="s">
        <v>279</v>
      </c>
      <c r="P50" s="92">
        <v>0</v>
      </c>
      <c r="Q50" s="142">
        <v>0</v>
      </c>
      <c r="R50" s="142">
        <v>0</v>
      </c>
      <c r="S50" s="142">
        <v>0</v>
      </c>
      <c r="T50" s="142">
        <v>0</v>
      </c>
      <c r="U50" s="142">
        <v>0</v>
      </c>
      <c r="V50" s="142">
        <v>0</v>
      </c>
      <c r="W50" s="142">
        <v>0</v>
      </c>
      <c r="X50" s="142">
        <v>0</v>
      </c>
      <c r="Y50" s="142">
        <v>0</v>
      </c>
      <c r="Z50" s="142">
        <v>0</v>
      </c>
      <c r="AA50" s="142">
        <v>0</v>
      </c>
      <c r="AB50" s="142">
        <v>0</v>
      </c>
      <c r="AC50" s="39">
        <f t="shared" si="9"/>
        <v>0</v>
      </c>
      <c r="AD50" s="166"/>
      <c r="AE50" s="140"/>
      <c r="AF50" s="54">
        <v>0</v>
      </c>
      <c r="AG50" s="6"/>
      <c r="AH50" s="171">
        <f t="shared" si="4"/>
        <v>0</v>
      </c>
    </row>
    <row r="51" spans="1:34" s="1" customFormat="1" ht="12.75">
      <c r="A51" s="60" t="s">
        <v>307</v>
      </c>
      <c r="B51" s="60" t="s">
        <v>308</v>
      </c>
      <c r="C51" s="156" t="s">
        <v>282</v>
      </c>
      <c r="D51" s="60" t="s">
        <v>329</v>
      </c>
      <c r="E51" s="60" t="s">
        <v>272</v>
      </c>
      <c r="F51" s="103" t="s">
        <v>307</v>
      </c>
      <c r="G51" s="103" t="s">
        <v>308</v>
      </c>
      <c r="H51" s="103" t="s">
        <v>282</v>
      </c>
      <c r="I51" s="103" t="s">
        <v>329</v>
      </c>
      <c r="J51" s="103" t="s">
        <v>272</v>
      </c>
      <c r="K51" s="25">
        <f t="shared" si="5"/>
        <v>0</v>
      </c>
      <c r="L51" s="25">
        <f t="shared" si="6"/>
        <v>0</v>
      </c>
      <c r="M51" s="25">
        <f t="shared" si="7"/>
        <v>0</v>
      </c>
      <c r="N51" s="25">
        <f t="shared" si="10"/>
        <v>0</v>
      </c>
      <c r="O51" s="139" t="s">
        <v>280</v>
      </c>
      <c r="P51" s="9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39">
        <f t="shared" si="9"/>
        <v>0</v>
      </c>
      <c r="AD51" s="166"/>
      <c r="AE51" s="140"/>
      <c r="AF51" s="54">
        <v>0</v>
      </c>
      <c r="AG51" s="6"/>
      <c r="AH51" s="171">
        <f t="shared" si="4"/>
        <v>0</v>
      </c>
    </row>
    <row r="52" spans="1:34" s="1" customFormat="1" ht="12.75">
      <c r="A52" s="60" t="s">
        <v>307</v>
      </c>
      <c r="B52" s="60" t="s">
        <v>308</v>
      </c>
      <c r="C52" s="156" t="s">
        <v>282</v>
      </c>
      <c r="D52" s="60" t="s">
        <v>342</v>
      </c>
      <c r="E52" s="60" t="s">
        <v>266</v>
      </c>
      <c r="F52" s="103" t="s">
        <v>307</v>
      </c>
      <c r="G52" s="103" t="s">
        <v>308</v>
      </c>
      <c r="H52" s="103" t="s">
        <v>282</v>
      </c>
      <c r="I52" s="103" t="s">
        <v>342</v>
      </c>
      <c r="J52" s="103" t="s">
        <v>266</v>
      </c>
      <c r="K52" s="25">
        <f t="shared" si="5"/>
        <v>0</v>
      </c>
      <c r="L52" s="25">
        <f t="shared" si="6"/>
        <v>0</v>
      </c>
      <c r="M52" s="25">
        <f t="shared" si="7"/>
        <v>0</v>
      </c>
      <c r="N52" s="25">
        <f t="shared" si="10"/>
        <v>0</v>
      </c>
      <c r="O52" s="60" t="s">
        <v>274</v>
      </c>
      <c r="P52" s="9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39">
        <f aca="true" t="shared" si="11" ref="AC52:AC70">SUM(Q52:AB52)</f>
        <v>0</v>
      </c>
      <c r="AD52" s="166"/>
      <c r="AE52" s="140"/>
      <c r="AF52" s="54">
        <v>0</v>
      </c>
      <c r="AG52" s="6"/>
      <c r="AH52" s="171">
        <f t="shared" si="4"/>
        <v>0</v>
      </c>
    </row>
    <row r="53" spans="1:34" s="1" customFormat="1" ht="12.75">
      <c r="A53" s="60" t="s">
        <v>307</v>
      </c>
      <c r="B53" s="60" t="s">
        <v>308</v>
      </c>
      <c r="C53" s="156" t="s">
        <v>282</v>
      </c>
      <c r="D53" s="60" t="s">
        <v>342</v>
      </c>
      <c r="E53" s="60" t="s">
        <v>0</v>
      </c>
      <c r="F53" s="103" t="s">
        <v>307</v>
      </c>
      <c r="G53" s="103" t="s">
        <v>308</v>
      </c>
      <c r="H53" s="103" t="s">
        <v>282</v>
      </c>
      <c r="I53" s="103" t="s">
        <v>342</v>
      </c>
      <c r="J53" s="103" t="s">
        <v>0</v>
      </c>
      <c r="K53" s="25">
        <f t="shared" si="5"/>
        <v>0</v>
      </c>
      <c r="L53" s="25">
        <f t="shared" si="6"/>
        <v>0</v>
      </c>
      <c r="M53" s="25">
        <f t="shared" si="7"/>
        <v>0</v>
      </c>
      <c r="N53" s="25">
        <f t="shared" si="10"/>
        <v>0</v>
      </c>
      <c r="O53" s="60" t="s">
        <v>1</v>
      </c>
      <c r="P53" s="9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39">
        <f t="shared" si="11"/>
        <v>0</v>
      </c>
      <c r="AD53" s="166"/>
      <c r="AE53" s="140"/>
      <c r="AF53" s="54">
        <v>0</v>
      </c>
      <c r="AG53" s="6"/>
      <c r="AH53" s="171">
        <f t="shared" si="4"/>
        <v>0</v>
      </c>
    </row>
    <row r="54" spans="1:34" s="1" customFormat="1" ht="12.75">
      <c r="A54" s="60" t="s">
        <v>307</v>
      </c>
      <c r="B54" s="60" t="s">
        <v>308</v>
      </c>
      <c r="C54" s="156" t="s">
        <v>282</v>
      </c>
      <c r="D54" s="60" t="s">
        <v>342</v>
      </c>
      <c r="E54" s="60" t="s">
        <v>267</v>
      </c>
      <c r="F54" s="103" t="s">
        <v>307</v>
      </c>
      <c r="G54" s="103" t="s">
        <v>308</v>
      </c>
      <c r="H54" s="103" t="s">
        <v>282</v>
      </c>
      <c r="I54" s="103" t="s">
        <v>342</v>
      </c>
      <c r="J54" s="103" t="s">
        <v>267</v>
      </c>
      <c r="K54" s="25">
        <f t="shared" si="5"/>
        <v>0</v>
      </c>
      <c r="L54" s="25">
        <f t="shared" si="6"/>
        <v>0</v>
      </c>
      <c r="M54" s="25">
        <f t="shared" si="7"/>
        <v>0</v>
      </c>
      <c r="N54" s="25">
        <f t="shared" si="10"/>
        <v>0</v>
      </c>
      <c r="O54" s="60" t="s">
        <v>275</v>
      </c>
      <c r="P54" s="9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39">
        <f t="shared" si="11"/>
        <v>0</v>
      </c>
      <c r="AD54" s="166"/>
      <c r="AE54" s="140"/>
      <c r="AF54" s="54">
        <v>0</v>
      </c>
      <c r="AG54" s="6"/>
      <c r="AH54" s="171">
        <f t="shared" si="4"/>
        <v>0</v>
      </c>
    </row>
    <row r="55" spans="1:34" s="1" customFormat="1" ht="12.75">
      <c r="A55" s="60" t="s">
        <v>307</v>
      </c>
      <c r="B55" s="60" t="s">
        <v>308</v>
      </c>
      <c r="C55" s="156" t="s">
        <v>282</v>
      </c>
      <c r="D55" s="60" t="s">
        <v>342</v>
      </c>
      <c r="E55" s="60" t="s">
        <v>271</v>
      </c>
      <c r="F55" s="103" t="s">
        <v>307</v>
      </c>
      <c r="G55" s="103" t="s">
        <v>308</v>
      </c>
      <c r="H55" s="103" t="s">
        <v>282</v>
      </c>
      <c r="I55" s="103" t="s">
        <v>342</v>
      </c>
      <c r="J55" s="103" t="s">
        <v>271</v>
      </c>
      <c r="K55" s="25">
        <f t="shared" si="5"/>
        <v>0</v>
      </c>
      <c r="L55" s="25">
        <f t="shared" si="6"/>
        <v>0</v>
      </c>
      <c r="M55" s="25">
        <f t="shared" si="7"/>
        <v>0</v>
      </c>
      <c r="N55" s="25">
        <f t="shared" si="10"/>
        <v>0</v>
      </c>
      <c r="O55" s="60" t="s">
        <v>279</v>
      </c>
      <c r="P55" s="9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  <c r="AC55" s="39">
        <f t="shared" si="11"/>
        <v>0</v>
      </c>
      <c r="AD55" s="166"/>
      <c r="AE55" s="140"/>
      <c r="AF55" s="54">
        <v>0</v>
      </c>
      <c r="AG55" s="6"/>
      <c r="AH55" s="171">
        <f t="shared" si="4"/>
        <v>0</v>
      </c>
    </row>
    <row r="56" spans="1:34" s="1" customFormat="1" ht="12.75">
      <c r="A56" s="60" t="s">
        <v>307</v>
      </c>
      <c r="B56" s="60" t="s">
        <v>308</v>
      </c>
      <c r="C56" s="156" t="s">
        <v>282</v>
      </c>
      <c r="D56" s="60" t="s">
        <v>342</v>
      </c>
      <c r="E56" s="60" t="s">
        <v>272</v>
      </c>
      <c r="F56" s="103" t="s">
        <v>307</v>
      </c>
      <c r="G56" s="103" t="s">
        <v>308</v>
      </c>
      <c r="H56" s="103" t="s">
        <v>282</v>
      </c>
      <c r="I56" s="103" t="s">
        <v>342</v>
      </c>
      <c r="J56" s="103" t="s">
        <v>272</v>
      </c>
      <c r="K56" s="25">
        <f t="shared" si="5"/>
        <v>0</v>
      </c>
      <c r="L56" s="25">
        <f t="shared" si="6"/>
        <v>0</v>
      </c>
      <c r="M56" s="25">
        <f t="shared" si="7"/>
        <v>0</v>
      </c>
      <c r="N56" s="25">
        <f t="shared" si="10"/>
        <v>0</v>
      </c>
      <c r="O56" s="60" t="s">
        <v>280</v>
      </c>
      <c r="P56" s="92">
        <v>0</v>
      </c>
      <c r="Q56" s="142">
        <v>0</v>
      </c>
      <c r="R56" s="142">
        <v>0</v>
      </c>
      <c r="S56" s="142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  <c r="AC56" s="39">
        <f t="shared" si="11"/>
        <v>0</v>
      </c>
      <c r="AD56" s="166"/>
      <c r="AE56" s="140"/>
      <c r="AF56" s="54">
        <v>0</v>
      </c>
      <c r="AG56" s="6"/>
      <c r="AH56" s="171">
        <f t="shared" si="4"/>
        <v>0</v>
      </c>
    </row>
    <row r="57" spans="1:34" s="1" customFormat="1" ht="12.75">
      <c r="A57" s="60" t="s">
        <v>307</v>
      </c>
      <c r="B57" s="60" t="s">
        <v>308</v>
      </c>
      <c r="C57" s="156" t="s">
        <v>282</v>
      </c>
      <c r="D57" s="60" t="s">
        <v>562</v>
      </c>
      <c r="E57" s="60" t="s">
        <v>266</v>
      </c>
      <c r="F57" s="103" t="s">
        <v>307</v>
      </c>
      <c r="G57" s="103" t="s">
        <v>308</v>
      </c>
      <c r="H57" s="103" t="s">
        <v>282</v>
      </c>
      <c r="I57" s="103" t="s">
        <v>562</v>
      </c>
      <c r="J57" s="103" t="s">
        <v>266</v>
      </c>
      <c r="K57" s="25">
        <f t="shared" si="5"/>
        <v>0</v>
      </c>
      <c r="L57" s="25">
        <f t="shared" si="6"/>
        <v>0</v>
      </c>
      <c r="M57" s="25">
        <f t="shared" si="7"/>
        <v>0</v>
      </c>
      <c r="N57" s="25">
        <f t="shared" si="10"/>
        <v>0</v>
      </c>
      <c r="O57" s="60" t="s">
        <v>274</v>
      </c>
      <c r="P57" s="92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39">
        <f t="shared" si="11"/>
        <v>0</v>
      </c>
      <c r="AD57" s="166"/>
      <c r="AE57" s="140"/>
      <c r="AF57" s="54">
        <v>0</v>
      </c>
      <c r="AG57" s="6"/>
      <c r="AH57" s="171">
        <f t="shared" si="4"/>
        <v>0</v>
      </c>
    </row>
    <row r="58" spans="1:34" s="1" customFormat="1" ht="12.75">
      <c r="A58" s="60" t="s">
        <v>307</v>
      </c>
      <c r="B58" s="60" t="s">
        <v>308</v>
      </c>
      <c r="C58" s="156" t="s">
        <v>282</v>
      </c>
      <c r="D58" s="60" t="s">
        <v>562</v>
      </c>
      <c r="E58" s="60" t="s">
        <v>0</v>
      </c>
      <c r="F58" s="103" t="s">
        <v>307</v>
      </c>
      <c r="G58" s="103" t="s">
        <v>308</v>
      </c>
      <c r="H58" s="103" t="s">
        <v>282</v>
      </c>
      <c r="I58" s="103" t="s">
        <v>562</v>
      </c>
      <c r="J58" s="103" t="s">
        <v>0</v>
      </c>
      <c r="K58" s="25">
        <f t="shared" si="5"/>
        <v>0</v>
      </c>
      <c r="L58" s="25">
        <f t="shared" si="6"/>
        <v>0</v>
      </c>
      <c r="M58" s="25">
        <f t="shared" si="7"/>
        <v>0</v>
      </c>
      <c r="N58" s="25">
        <f t="shared" si="10"/>
        <v>0</v>
      </c>
      <c r="O58" s="60" t="s">
        <v>1</v>
      </c>
      <c r="P58" s="92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39">
        <f t="shared" si="11"/>
        <v>0</v>
      </c>
      <c r="AD58" s="166"/>
      <c r="AE58" s="140"/>
      <c r="AF58" s="54">
        <v>0</v>
      </c>
      <c r="AG58" s="6"/>
      <c r="AH58" s="171">
        <f t="shared" si="4"/>
        <v>0</v>
      </c>
    </row>
    <row r="59" spans="1:34" s="1" customFormat="1" ht="12.75">
      <c r="A59" s="60" t="s">
        <v>307</v>
      </c>
      <c r="B59" s="60" t="s">
        <v>308</v>
      </c>
      <c r="C59" s="156" t="s">
        <v>282</v>
      </c>
      <c r="D59" s="60" t="s">
        <v>562</v>
      </c>
      <c r="E59" s="60" t="s">
        <v>267</v>
      </c>
      <c r="F59" s="103" t="s">
        <v>307</v>
      </c>
      <c r="G59" s="103" t="s">
        <v>308</v>
      </c>
      <c r="H59" s="103" t="s">
        <v>282</v>
      </c>
      <c r="I59" s="103" t="s">
        <v>562</v>
      </c>
      <c r="J59" s="103" t="s">
        <v>267</v>
      </c>
      <c r="K59" s="25">
        <f t="shared" si="5"/>
        <v>0</v>
      </c>
      <c r="L59" s="25">
        <f t="shared" si="6"/>
        <v>0</v>
      </c>
      <c r="M59" s="25">
        <f t="shared" si="7"/>
        <v>0</v>
      </c>
      <c r="N59" s="25">
        <f t="shared" si="10"/>
        <v>0</v>
      </c>
      <c r="O59" s="60" t="s">
        <v>275</v>
      </c>
      <c r="P59" s="9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0</v>
      </c>
      <c r="AA59" s="142">
        <v>0</v>
      </c>
      <c r="AB59" s="142">
        <v>0</v>
      </c>
      <c r="AC59" s="39">
        <f t="shared" si="11"/>
        <v>0</v>
      </c>
      <c r="AD59" s="166"/>
      <c r="AE59" s="140"/>
      <c r="AF59" s="54">
        <v>0</v>
      </c>
      <c r="AG59" s="6"/>
      <c r="AH59" s="171">
        <f t="shared" si="4"/>
        <v>0</v>
      </c>
    </row>
    <row r="60" spans="1:34" s="1" customFormat="1" ht="12.75">
      <c r="A60" s="60" t="s">
        <v>307</v>
      </c>
      <c r="B60" s="60" t="s">
        <v>308</v>
      </c>
      <c r="C60" s="156" t="s">
        <v>282</v>
      </c>
      <c r="D60" s="60" t="s">
        <v>562</v>
      </c>
      <c r="E60" s="60" t="s">
        <v>271</v>
      </c>
      <c r="F60" s="103" t="s">
        <v>307</v>
      </c>
      <c r="G60" s="103" t="s">
        <v>308</v>
      </c>
      <c r="H60" s="103" t="s">
        <v>282</v>
      </c>
      <c r="I60" s="103" t="s">
        <v>562</v>
      </c>
      <c r="J60" s="103" t="s">
        <v>271</v>
      </c>
      <c r="K60" s="25">
        <f t="shared" si="5"/>
        <v>0</v>
      </c>
      <c r="L60" s="25">
        <f t="shared" si="6"/>
        <v>0</v>
      </c>
      <c r="M60" s="25">
        <f t="shared" si="7"/>
        <v>0</v>
      </c>
      <c r="N60" s="25">
        <f t="shared" si="10"/>
        <v>0</v>
      </c>
      <c r="O60" s="60" t="s">
        <v>279</v>
      </c>
      <c r="P60" s="92">
        <v>0</v>
      </c>
      <c r="Q60" s="142">
        <v>0</v>
      </c>
      <c r="R60" s="142">
        <v>0</v>
      </c>
      <c r="S60" s="142">
        <v>0</v>
      </c>
      <c r="T60" s="142">
        <v>0</v>
      </c>
      <c r="U60" s="142">
        <v>0</v>
      </c>
      <c r="V60" s="142">
        <v>0</v>
      </c>
      <c r="W60" s="142">
        <v>0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  <c r="AC60" s="39">
        <f t="shared" si="11"/>
        <v>0</v>
      </c>
      <c r="AD60" s="166"/>
      <c r="AE60" s="140"/>
      <c r="AF60" s="54">
        <v>0</v>
      </c>
      <c r="AG60" s="6"/>
      <c r="AH60" s="171">
        <f t="shared" si="4"/>
        <v>0</v>
      </c>
    </row>
    <row r="61" spans="1:34" s="1" customFormat="1" ht="12.75">
      <c r="A61" s="60" t="s">
        <v>307</v>
      </c>
      <c r="B61" s="60" t="s">
        <v>308</v>
      </c>
      <c r="C61" s="156" t="s">
        <v>282</v>
      </c>
      <c r="D61" s="60" t="s">
        <v>562</v>
      </c>
      <c r="E61" s="60" t="s">
        <v>272</v>
      </c>
      <c r="F61" s="103" t="s">
        <v>307</v>
      </c>
      <c r="G61" s="103" t="s">
        <v>308</v>
      </c>
      <c r="H61" s="103" t="s">
        <v>282</v>
      </c>
      <c r="I61" s="103" t="s">
        <v>562</v>
      </c>
      <c r="J61" s="103" t="s">
        <v>272</v>
      </c>
      <c r="K61" s="25">
        <f t="shared" si="5"/>
        <v>0</v>
      </c>
      <c r="L61" s="25">
        <f t="shared" si="6"/>
        <v>0</v>
      </c>
      <c r="M61" s="25">
        <f t="shared" si="7"/>
        <v>0</v>
      </c>
      <c r="N61" s="25">
        <f t="shared" si="10"/>
        <v>0</v>
      </c>
      <c r="O61" s="60" t="s">
        <v>280</v>
      </c>
      <c r="P61" s="9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39">
        <f t="shared" si="11"/>
        <v>0</v>
      </c>
      <c r="AD61" s="166"/>
      <c r="AE61" s="140"/>
      <c r="AF61" s="54">
        <v>0</v>
      </c>
      <c r="AG61" s="6"/>
      <c r="AH61" s="171">
        <f t="shared" si="4"/>
        <v>0</v>
      </c>
    </row>
    <row r="62" spans="1:34" s="1" customFormat="1" ht="12.75">
      <c r="A62" s="60" t="s">
        <v>307</v>
      </c>
      <c r="B62" s="60" t="s">
        <v>308</v>
      </c>
      <c r="C62" s="156" t="s">
        <v>282</v>
      </c>
      <c r="D62" s="60" t="s">
        <v>567</v>
      </c>
      <c r="E62" s="60" t="s">
        <v>266</v>
      </c>
      <c r="F62" s="103" t="s">
        <v>307</v>
      </c>
      <c r="G62" s="103" t="s">
        <v>308</v>
      </c>
      <c r="H62" s="103" t="s">
        <v>282</v>
      </c>
      <c r="I62" s="103" t="s">
        <v>567</v>
      </c>
      <c r="J62" s="103" t="s">
        <v>266</v>
      </c>
      <c r="K62" s="25">
        <f t="shared" si="5"/>
        <v>0</v>
      </c>
      <c r="L62" s="25">
        <f t="shared" si="6"/>
        <v>0</v>
      </c>
      <c r="M62" s="25">
        <f t="shared" si="7"/>
        <v>0</v>
      </c>
      <c r="N62" s="25">
        <f t="shared" si="10"/>
        <v>0</v>
      </c>
      <c r="O62" s="60" t="s">
        <v>274</v>
      </c>
      <c r="P62" s="9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  <c r="AC62" s="39">
        <f t="shared" si="11"/>
        <v>0</v>
      </c>
      <c r="AD62" s="166"/>
      <c r="AE62" s="140"/>
      <c r="AF62" s="54">
        <v>0</v>
      </c>
      <c r="AG62" s="6"/>
      <c r="AH62" s="171">
        <f t="shared" si="4"/>
        <v>0</v>
      </c>
    </row>
    <row r="63" spans="1:34" s="1" customFormat="1" ht="12.75">
      <c r="A63" s="60" t="s">
        <v>307</v>
      </c>
      <c r="B63" s="60" t="s">
        <v>308</v>
      </c>
      <c r="C63" s="156" t="s">
        <v>282</v>
      </c>
      <c r="D63" s="60" t="s">
        <v>567</v>
      </c>
      <c r="E63" s="60" t="s">
        <v>0</v>
      </c>
      <c r="F63" s="103" t="s">
        <v>307</v>
      </c>
      <c r="G63" s="103" t="s">
        <v>308</v>
      </c>
      <c r="H63" s="103" t="s">
        <v>282</v>
      </c>
      <c r="I63" s="103" t="s">
        <v>567</v>
      </c>
      <c r="J63" s="103" t="s">
        <v>0</v>
      </c>
      <c r="K63" s="25">
        <f t="shared" si="5"/>
        <v>0</v>
      </c>
      <c r="L63" s="25">
        <f t="shared" si="6"/>
        <v>0</v>
      </c>
      <c r="M63" s="25">
        <f t="shared" si="7"/>
        <v>0</v>
      </c>
      <c r="N63" s="25">
        <f t="shared" si="10"/>
        <v>0</v>
      </c>
      <c r="O63" s="60" t="s">
        <v>1</v>
      </c>
      <c r="P63" s="9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v>0</v>
      </c>
      <c r="AA63" s="142">
        <v>0</v>
      </c>
      <c r="AB63" s="142">
        <v>0</v>
      </c>
      <c r="AC63" s="39">
        <f t="shared" si="11"/>
        <v>0</v>
      </c>
      <c r="AD63" s="166"/>
      <c r="AE63" s="140"/>
      <c r="AF63" s="54">
        <v>0</v>
      </c>
      <c r="AG63" s="6"/>
      <c r="AH63" s="171">
        <f t="shared" si="4"/>
        <v>0</v>
      </c>
    </row>
    <row r="64" spans="1:34" s="1" customFormat="1" ht="12.75">
      <c r="A64" s="60" t="s">
        <v>307</v>
      </c>
      <c r="B64" s="60" t="s">
        <v>308</v>
      </c>
      <c r="C64" s="156" t="s">
        <v>282</v>
      </c>
      <c r="D64" s="60" t="s">
        <v>567</v>
      </c>
      <c r="E64" s="60" t="s">
        <v>267</v>
      </c>
      <c r="F64" s="103" t="s">
        <v>307</v>
      </c>
      <c r="G64" s="103" t="s">
        <v>308</v>
      </c>
      <c r="H64" s="103" t="s">
        <v>282</v>
      </c>
      <c r="I64" s="103" t="s">
        <v>567</v>
      </c>
      <c r="J64" s="103" t="s">
        <v>267</v>
      </c>
      <c r="K64" s="25">
        <f t="shared" si="5"/>
        <v>0</v>
      </c>
      <c r="L64" s="25">
        <f t="shared" si="6"/>
        <v>0</v>
      </c>
      <c r="M64" s="25">
        <f t="shared" si="7"/>
        <v>0</v>
      </c>
      <c r="N64" s="25">
        <f t="shared" si="10"/>
        <v>0</v>
      </c>
      <c r="O64" s="60" t="s">
        <v>275</v>
      </c>
      <c r="P64" s="92">
        <v>0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2">
        <v>0</v>
      </c>
      <c r="AB64" s="142">
        <v>0</v>
      </c>
      <c r="AC64" s="39">
        <f t="shared" si="11"/>
        <v>0</v>
      </c>
      <c r="AD64" s="166"/>
      <c r="AE64" s="140"/>
      <c r="AF64" s="54">
        <v>0</v>
      </c>
      <c r="AG64" s="6"/>
      <c r="AH64" s="171">
        <f t="shared" si="4"/>
        <v>0</v>
      </c>
    </row>
    <row r="65" spans="1:34" s="1" customFormat="1" ht="12.75">
      <c r="A65" s="60" t="s">
        <v>307</v>
      </c>
      <c r="B65" s="60" t="s">
        <v>308</v>
      </c>
      <c r="C65" s="156" t="s">
        <v>282</v>
      </c>
      <c r="D65" s="60" t="s">
        <v>567</v>
      </c>
      <c r="E65" s="60" t="s">
        <v>271</v>
      </c>
      <c r="F65" s="103" t="s">
        <v>307</v>
      </c>
      <c r="G65" s="103" t="s">
        <v>308</v>
      </c>
      <c r="H65" s="103" t="s">
        <v>282</v>
      </c>
      <c r="I65" s="103" t="s">
        <v>567</v>
      </c>
      <c r="J65" s="103" t="s">
        <v>271</v>
      </c>
      <c r="K65" s="25">
        <f t="shared" si="5"/>
        <v>0</v>
      </c>
      <c r="L65" s="25">
        <f t="shared" si="6"/>
        <v>0</v>
      </c>
      <c r="M65" s="25">
        <f t="shared" si="7"/>
        <v>0</v>
      </c>
      <c r="N65" s="25">
        <f t="shared" si="10"/>
        <v>0</v>
      </c>
      <c r="O65" s="60" t="s">
        <v>279</v>
      </c>
      <c r="P65" s="92">
        <v>0</v>
      </c>
      <c r="Q65" s="142">
        <v>0</v>
      </c>
      <c r="R65" s="142">
        <v>0</v>
      </c>
      <c r="S65" s="142">
        <v>0</v>
      </c>
      <c r="T65" s="142">
        <v>0</v>
      </c>
      <c r="U65" s="142">
        <v>0</v>
      </c>
      <c r="V65" s="142">
        <v>0</v>
      </c>
      <c r="W65" s="142">
        <v>0</v>
      </c>
      <c r="X65" s="142">
        <v>0</v>
      </c>
      <c r="Y65" s="142">
        <v>0</v>
      </c>
      <c r="Z65" s="142">
        <v>0</v>
      </c>
      <c r="AA65" s="142">
        <v>0</v>
      </c>
      <c r="AB65" s="142">
        <v>0</v>
      </c>
      <c r="AC65" s="39">
        <f t="shared" si="11"/>
        <v>0</v>
      </c>
      <c r="AD65" s="166"/>
      <c r="AE65" s="140"/>
      <c r="AF65" s="54">
        <v>0</v>
      </c>
      <c r="AG65" s="6"/>
      <c r="AH65" s="171">
        <f t="shared" si="4"/>
        <v>0</v>
      </c>
    </row>
    <row r="66" spans="1:34" s="1" customFormat="1" ht="12.75">
      <c r="A66" s="60" t="s">
        <v>307</v>
      </c>
      <c r="B66" s="60" t="s">
        <v>308</v>
      </c>
      <c r="C66" s="156" t="s">
        <v>282</v>
      </c>
      <c r="D66" s="60" t="s">
        <v>567</v>
      </c>
      <c r="E66" s="60" t="s">
        <v>272</v>
      </c>
      <c r="F66" s="103" t="s">
        <v>307</v>
      </c>
      <c r="G66" s="103" t="s">
        <v>308</v>
      </c>
      <c r="H66" s="103" t="s">
        <v>282</v>
      </c>
      <c r="I66" s="103" t="s">
        <v>567</v>
      </c>
      <c r="J66" s="103" t="s">
        <v>272</v>
      </c>
      <c r="K66" s="25">
        <f t="shared" si="5"/>
        <v>0</v>
      </c>
      <c r="L66" s="25">
        <f t="shared" si="6"/>
        <v>0</v>
      </c>
      <c r="M66" s="25">
        <f t="shared" si="7"/>
        <v>0</v>
      </c>
      <c r="N66" s="25">
        <f t="shared" si="10"/>
        <v>0</v>
      </c>
      <c r="O66" s="60" t="s">
        <v>280</v>
      </c>
      <c r="P66" s="92">
        <v>0</v>
      </c>
      <c r="Q66" s="142">
        <v>0</v>
      </c>
      <c r="R66" s="142">
        <v>0</v>
      </c>
      <c r="S66" s="142">
        <v>0</v>
      </c>
      <c r="T66" s="142">
        <v>0</v>
      </c>
      <c r="U66" s="142">
        <v>0</v>
      </c>
      <c r="V66" s="142">
        <v>0</v>
      </c>
      <c r="W66" s="142">
        <v>0</v>
      </c>
      <c r="X66" s="142">
        <v>0</v>
      </c>
      <c r="Y66" s="142">
        <v>0</v>
      </c>
      <c r="Z66" s="142">
        <v>0</v>
      </c>
      <c r="AA66" s="142">
        <v>0</v>
      </c>
      <c r="AB66" s="142">
        <v>0</v>
      </c>
      <c r="AC66" s="39">
        <f t="shared" si="11"/>
        <v>0</v>
      </c>
      <c r="AD66" s="166"/>
      <c r="AE66" s="140"/>
      <c r="AF66" s="54">
        <v>0</v>
      </c>
      <c r="AG66" s="6"/>
      <c r="AH66" s="171">
        <f t="shared" si="4"/>
        <v>0</v>
      </c>
    </row>
    <row r="67" spans="1:34" s="1" customFormat="1" ht="12.75">
      <c r="A67" s="60" t="s">
        <v>307</v>
      </c>
      <c r="B67" s="60" t="s">
        <v>308</v>
      </c>
      <c r="C67" s="156" t="s">
        <v>282</v>
      </c>
      <c r="D67" s="60" t="s">
        <v>350</v>
      </c>
      <c r="E67" s="60" t="s">
        <v>266</v>
      </c>
      <c r="F67" s="103" t="s">
        <v>307</v>
      </c>
      <c r="G67" s="103" t="s">
        <v>308</v>
      </c>
      <c r="H67" s="103" t="s">
        <v>282</v>
      </c>
      <c r="I67" s="103" t="s">
        <v>350</v>
      </c>
      <c r="J67" s="103" t="s">
        <v>266</v>
      </c>
      <c r="K67" s="25">
        <f t="shared" si="5"/>
        <v>0</v>
      </c>
      <c r="L67" s="25">
        <f t="shared" si="6"/>
        <v>0</v>
      </c>
      <c r="M67" s="25">
        <f t="shared" si="7"/>
        <v>0</v>
      </c>
      <c r="N67" s="25">
        <f t="shared" si="10"/>
        <v>0</v>
      </c>
      <c r="O67" s="60" t="s">
        <v>274</v>
      </c>
      <c r="P67" s="92">
        <v>0</v>
      </c>
      <c r="Q67" s="142">
        <v>0</v>
      </c>
      <c r="R67" s="142">
        <v>0</v>
      </c>
      <c r="S67" s="142">
        <v>0</v>
      </c>
      <c r="T67" s="142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0</v>
      </c>
      <c r="AA67" s="142">
        <v>0</v>
      </c>
      <c r="AB67" s="142">
        <v>0</v>
      </c>
      <c r="AC67" s="39">
        <f t="shared" si="11"/>
        <v>0</v>
      </c>
      <c r="AD67" s="166"/>
      <c r="AE67" s="140"/>
      <c r="AF67" s="54">
        <v>0</v>
      </c>
      <c r="AG67" s="6"/>
      <c r="AH67" s="171">
        <f t="shared" si="4"/>
        <v>0</v>
      </c>
    </row>
    <row r="68" spans="1:34" s="1" customFormat="1" ht="12.75">
      <c r="A68" s="60" t="s">
        <v>307</v>
      </c>
      <c r="B68" s="60" t="s">
        <v>308</v>
      </c>
      <c r="C68" s="156" t="s">
        <v>282</v>
      </c>
      <c r="D68" s="60" t="s">
        <v>350</v>
      </c>
      <c r="E68" s="60" t="s">
        <v>0</v>
      </c>
      <c r="F68" s="103" t="s">
        <v>307</v>
      </c>
      <c r="G68" s="103" t="s">
        <v>308</v>
      </c>
      <c r="H68" s="103" t="s">
        <v>282</v>
      </c>
      <c r="I68" s="103" t="s">
        <v>350</v>
      </c>
      <c r="J68" s="103" t="s">
        <v>0</v>
      </c>
      <c r="K68" s="25">
        <f t="shared" si="5"/>
        <v>0</v>
      </c>
      <c r="L68" s="25">
        <f t="shared" si="6"/>
        <v>0</v>
      </c>
      <c r="M68" s="25">
        <f t="shared" si="7"/>
        <v>0</v>
      </c>
      <c r="N68" s="25">
        <f t="shared" si="10"/>
        <v>0</v>
      </c>
      <c r="O68" s="60" t="s">
        <v>1</v>
      </c>
      <c r="P68" s="9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2">
        <v>0</v>
      </c>
      <c r="AC68" s="39">
        <f t="shared" si="11"/>
        <v>0</v>
      </c>
      <c r="AD68" s="166"/>
      <c r="AE68" s="140"/>
      <c r="AF68" s="54">
        <v>0</v>
      </c>
      <c r="AG68" s="6"/>
      <c r="AH68" s="171">
        <f t="shared" si="4"/>
        <v>0</v>
      </c>
    </row>
    <row r="69" spans="1:34" s="1" customFormat="1" ht="12.75">
      <c r="A69" s="60" t="s">
        <v>307</v>
      </c>
      <c r="B69" s="60" t="s">
        <v>308</v>
      </c>
      <c r="C69" s="156" t="s">
        <v>282</v>
      </c>
      <c r="D69" s="60" t="s">
        <v>350</v>
      </c>
      <c r="E69" s="60" t="s">
        <v>267</v>
      </c>
      <c r="F69" s="103" t="s">
        <v>307</v>
      </c>
      <c r="G69" s="103" t="s">
        <v>308</v>
      </c>
      <c r="H69" s="103" t="s">
        <v>282</v>
      </c>
      <c r="I69" s="103" t="s">
        <v>350</v>
      </c>
      <c r="J69" s="103" t="s">
        <v>267</v>
      </c>
      <c r="K69" s="25">
        <f t="shared" si="5"/>
        <v>0</v>
      </c>
      <c r="L69" s="25">
        <f t="shared" si="6"/>
        <v>0</v>
      </c>
      <c r="M69" s="25">
        <f t="shared" si="7"/>
        <v>0</v>
      </c>
      <c r="N69" s="25">
        <f t="shared" si="10"/>
        <v>0</v>
      </c>
      <c r="O69" s="60" t="s">
        <v>275</v>
      </c>
      <c r="P69" s="92">
        <v>0</v>
      </c>
      <c r="Q69" s="142">
        <v>0</v>
      </c>
      <c r="R69" s="142">
        <v>0</v>
      </c>
      <c r="S69" s="142">
        <v>0</v>
      </c>
      <c r="T69" s="142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142">
        <v>0</v>
      </c>
      <c r="AC69" s="39">
        <f t="shared" si="11"/>
        <v>0</v>
      </c>
      <c r="AD69" s="166"/>
      <c r="AE69" s="140"/>
      <c r="AF69" s="54">
        <v>0</v>
      </c>
      <c r="AG69" s="6"/>
      <c r="AH69" s="171">
        <f t="shared" si="4"/>
        <v>0</v>
      </c>
    </row>
    <row r="70" spans="1:34" s="1" customFormat="1" ht="12.75">
      <c r="A70" s="60" t="s">
        <v>307</v>
      </c>
      <c r="B70" s="60" t="s">
        <v>308</v>
      </c>
      <c r="C70" s="156" t="s">
        <v>282</v>
      </c>
      <c r="D70" s="60" t="s">
        <v>350</v>
      </c>
      <c r="E70" s="60" t="s">
        <v>271</v>
      </c>
      <c r="F70" s="103" t="s">
        <v>307</v>
      </c>
      <c r="G70" s="103" t="s">
        <v>308</v>
      </c>
      <c r="H70" s="103" t="s">
        <v>282</v>
      </c>
      <c r="I70" s="103" t="s">
        <v>350</v>
      </c>
      <c r="J70" s="103" t="s">
        <v>271</v>
      </c>
      <c r="K70" s="25">
        <f t="shared" si="5"/>
        <v>0</v>
      </c>
      <c r="L70" s="25">
        <f t="shared" si="6"/>
        <v>0</v>
      </c>
      <c r="M70" s="25">
        <f t="shared" si="7"/>
        <v>0</v>
      </c>
      <c r="N70" s="25">
        <f t="shared" si="10"/>
        <v>0</v>
      </c>
      <c r="O70" s="60" t="s">
        <v>279</v>
      </c>
      <c r="P70" s="92">
        <v>0</v>
      </c>
      <c r="Q70" s="142">
        <v>0</v>
      </c>
      <c r="R70" s="142">
        <v>0</v>
      </c>
      <c r="S70" s="142">
        <v>0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  <c r="AC70" s="39">
        <f t="shared" si="11"/>
        <v>0</v>
      </c>
      <c r="AD70" s="166"/>
      <c r="AE70" s="140"/>
      <c r="AF70" s="54">
        <v>0</v>
      </c>
      <c r="AG70" s="6"/>
      <c r="AH70" s="171">
        <f>IF(AG70&gt;0,AG70,AC70+AE70+AF70)</f>
        <v>0</v>
      </c>
    </row>
    <row r="71" spans="1:34" s="1" customFormat="1" ht="12.75">
      <c r="A71" s="60" t="s">
        <v>307</v>
      </c>
      <c r="B71" s="60" t="s">
        <v>308</v>
      </c>
      <c r="C71" s="156" t="s">
        <v>282</v>
      </c>
      <c r="D71" s="60" t="s">
        <v>350</v>
      </c>
      <c r="E71" s="60" t="s">
        <v>272</v>
      </c>
      <c r="F71" s="103" t="s">
        <v>307</v>
      </c>
      <c r="G71" s="103" t="s">
        <v>308</v>
      </c>
      <c r="H71" s="103" t="s">
        <v>282</v>
      </c>
      <c r="I71" s="103" t="s">
        <v>350</v>
      </c>
      <c r="J71" s="103" t="s">
        <v>272</v>
      </c>
      <c r="K71" s="25">
        <f t="shared" si="5"/>
        <v>0</v>
      </c>
      <c r="L71" s="25">
        <f t="shared" si="6"/>
        <v>0</v>
      </c>
      <c r="M71" s="25">
        <f t="shared" si="7"/>
        <v>0</v>
      </c>
      <c r="N71" s="25">
        <f>IF(E71=J71,0,"Fehler")</f>
        <v>0</v>
      </c>
      <c r="O71" s="60" t="s">
        <v>280</v>
      </c>
      <c r="P71" s="92">
        <v>0</v>
      </c>
      <c r="Q71" s="142">
        <v>0</v>
      </c>
      <c r="R71" s="142">
        <v>0</v>
      </c>
      <c r="S71" s="142">
        <v>0</v>
      </c>
      <c r="T71" s="142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  <c r="AA71" s="142">
        <v>0</v>
      </c>
      <c r="AB71" s="142">
        <v>0</v>
      </c>
      <c r="AC71" s="39">
        <f>SUM(Q71:AB71)</f>
        <v>0</v>
      </c>
      <c r="AD71" s="166"/>
      <c r="AE71" s="140"/>
      <c r="AF71" s="54">
        <v>0</v>
      </c>
      <c r="AG71" s="6"/>
      <c r="AH71" s="171">
        <f>IF(AG71&gt;0,AG71,AC71+AE71+AF71)</f>
        <v>0</v>
      </c>
    </row>
    <row r="72" spans="1:34" s="1" customFormat="1" ht="12.75">
      <c r="A72" s="60" t="s">
        <v>307</v>
      </c>
      <c r="B72" s="60" t="s">
        <v>308</v>
      </c>
      <c r="C72" s="156" t="s">
        <v>282</v>
      </c>
      <c r="D72" s="60" t="s">
        <v>355</v>
      </c>
      <c r="E72" s="60" t="s">
        <v>408</v>
      </c>
      <c r="F72" s="103" t="s">
        <v>307</v>
      </c>
      <c r="G72" s="103" t="s">
        <v>308</v>
      </c>
      <c r="H72" s="103" t="s">
        <v>282</v>
      </c>
      <c r="I72" s="103" t="s">
        <v>355</v>
      </c>
      <c r="J72" s="103" t="s">
        <v>408</v>
      </c>
      <c r="K72" s="25">
        <f aca="true" t="shared" si="12" ref="K72:L74">IF(A72=F72,0,"Fehler")</f>
        <v>0</v>
      </c>
      <c r="L72" s="25">
        <f t="shared" si="12"/>
        <v>0</v>
      </c>
      <c r="M72" s="25">
        <f t="shared" si="7"/>
        <v>0</v>
      </c>
      <c r="N72" s="25">
        <f>IF(E72=J72,0,"Fehler")</f>
        <v>0</v>
      </c>
      <c r="O72" s="60" t="s">
        <v>409</v>
      </c>
      <c r="P72" s="92"/>
      <c r="Q72" s="142"/>
      <c r="R72" s="142"/>
      <c r="S72" s="142"/>
      <c r="T72" s="142"/>
      <c r="U72" s="142"/>
      <c r="V72" s="142"/>
      <c r="W72" s="142"/>
      <c r="X72" s="142"/>
      <c r="Y72" s="142">
        <v>0</v>
      </c>
      <c r="Z72" s="142"/>
      <c r="AA72" s="142"/>
      <c r="AB72" s="142"/>
      <c r="AC72" s="39">
        <f>SUM(Q72:AB72)</f>
        <v>0</v>
      </c>
      <c r="AD72" s="166"/>
      <c r="AE72" s="140"/>
      <c r="AF72" s="54">
        <v>0</v>
      </c>
      <c r="AG72" s="6"/>
      <c r="AH72" s="171">
        <f>IF(AG72&gt;0,AG72,AC72+AE72+AF72)</f>
        <v>0</v>
      </c>
    </row>
    <row r="73" spans="1:34" s="1" customFormat="1" ht="12.75">
      <c r="A73" s="60" t="s">
        <v>307</v>
      </c>
      <c r="B73" s="60" t="s">
        <v>308</v>
      </c>
      <c r="C73" s="156" t="s">
        <v>282</v>
      </c>
      <c r="D73" s="60" t="s">
        <v>355</v>
      </c>
      <c r="E73" s="60" t="s">
        <v>266</v>
      </c>
      <c r="F73" s="103" t="s">
        <v>307</v>
      </c>
      <c r="G73" s="103" t="s">
        <v>308</v>
      </c>
      <c r="H73" s="103" t="s">
        <v>282</v>
      </c>
      <c r="I73" s="103" t="s">
        <v>355</v>
      </c>
      <c r="J73" s="103" t="s">
        <v>266</v>
      </c>
      <c r="K73" s="25">
        <f t="shared" si="12"/>
        <v>0</v>
      </c>
      <c r="L73" s="25">
        <f t="shared" si="12"/>
        <v>0</v>
      </c>
      <c r="M73" s="25">
        <f>IF(D73=I73,0,"Fehler")</f>
        <v>0</v>
      </c>
      <c r="N73" s="25">
        <f>IF(E73=J73,0,"Fehler")</f>
        <v>0</v>
      </c>
      <c r="O73" s="60" t="s">
        <v>274</v>
      </c>
      <c r="P73" s="92">
        <v>0</v>
      </c>
      <c r="Q73" s="142">
        <v>0</v>
      </c>
      <c r="R73" s="142">
        <v>0</v>
      </c>
      <c r="S73" s="142">
        <v>0</v>
      </c>
      <c r="T73" s="142">
        <v>0</v>
      </c>
      <c r="U73" s="142">
        <v>0</v>
      </c>
      <c r="V73" s="142">
        <v>0</v>
      </c>
      <c r="W73" s="142">
        <v>0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  <c r="AC73" s="39">
        <f>SUM(Q73:AB73)</f>
        <v>0</v>
      </c>
      <c r="AD73" s="166"/>
      <c r="AE73" s="140"/>
      <c r="AF73" s="54">
        <v>0</v>
      </c>
      <c r="AG73" s="6"/>
      <c r="AH73" s="171">
        <f>IF(AG73&gt;0,AG73,AC73+AE73+AF73)</f>
        <v>0</v>
      </c>
    </row>
    <row r="74" spans="1:34" s="1" customFormat="1" ht="12.75">
      <c r="A74" s="60" t="s">
        <v>307</v>
      </c>
      <c r="B74" s="60" t="s">
        <v>308</v>
      </c>
      <c r="C74" s="156" t="s">
        <v>282</v>
      </c>
      <c r="D74" s="60" t="s">
        <v>355</v>
      </c>
      <c r="E74" s="60" t="s">
        <v>0</v>
      </c>
      <c r="F74" s="103" t="s">
        <v>307</v>
      </c>
      <c r="G74" s="103" t="s">
        <v>308</v>
      </c>
      <c r="H74" s="103" t="s">
        <v>282</v>
      </c>
      <c r="I74" s="103" t="s">
        <v>355</v>
      </c>
      <c r="J74" s="103" t="s">
        <v>0</v>
      </c>
      <c r="K74" s="25">
        <f t="shared" si="12"/>
        <v>0</v>
      </c>
      <c r="L74" s="25">
        <f t="shared" si="12"/>
        <v>0</v>
      </c>
      <c r="M74" s="25">
        <f>IF(D74=I74,0,"Fehler")</f>
        <v>0</v>
      </c>
      <c r="N74" s="25">
        <f>IF(E74=J74,0,"Fehler")</f>
        <v>0</v>
      </c>
      <c r="O74" s="60" t="s">
        <v>1</v>
      </c>
      <c r="P74" s="92">
        <v>0</v>
      </c>
      <c r="Q74" s="142">
        <v>0</v>
      </c>
      <c r="R74" s="142">
        <v>0</v>
      </c>
      <c r="S74" s="142">
        <v>0</v>
      </c>
      <c r="T74" s="142">
        <v>0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  <c r="Z74" s="142">
        <v>0</v>
      </c>
      <c r="AA74" s="142">
        <v>0</v>
      </c>
      <c r="AB74" s="142">
        <v>0</v>
      </c>
      <c r="AC74" s="39">
        <f>SUM(Q74:AB74)</f>
        <v>0</v>
      </c>
      <c r="AD74" s="166"/>
      <c r="AE74" s="140"/>
      <c r="AF74" s="54">
        <v>0</v>
      </c>
      <c r="AG74" s="6"/>
      <c r="AH74" s="171">
        <f>IF(AG74&gt;0,AG74,AC74+AE74+AF74)</f>
        <v>0</v>
      </c>
    </row>
    <row r="75" spans="1:34" s="1" customFormat="1" ht="12.75">
      <c r="A75" s="60" t="s">
        <v>307</v>
      </c>
      <c r="B75" s="60" t="s">
        <v>308</v>
      </c>
      <c r="C75" s="156" t="s">
        <v>282</v>
      </c>
      <c r="D75" s="60" t="s">
        <v>355</v>
      </c>
      <c r="E75" s="60" t="s">
        <v>267</v>
      </c>
      <c r="F75" s="103" t="s">
        <v>307</v>
      </c>
      <c r="G75" s="103" t="s">
        <v>308</v>
      </c>
      <c r="H75" s="103" t="s">
        <v>282</v>
      </c>
      <c r="I75" s="103" t="s">
        <v>355</v>
      </c>
      <c r="J75" s="103" t="s">
        <v>267</v>
      </c>
      <c r="K75" s="25">
        <f aca="true" t="shared" si="13" ref="K75:K96">IF(A75=F75,0,"Fehler")</f>
        <v>0</v>
      </c>
      <c r="L75" s="25">
        <f aca="true" t="shared" si="14" ref="L75:L96">IF(B75=G75,0,"Fehler")</f>
        <v>0</v>
      </c>
      <c r="M75" s="25">
        <f aca="true" t="shared" si="15" ref="M75:M96">IF(D75=I75,0,"Fehler")</f>
        <v>0</v>
      </c>
      <c r="N75" s="25">
        <f aca="true" t="shared" si="16" ref="N75:N96">IF(E75=J75,0,"Fehler")</f>
        <v>0</v>
      </c>
      <c r="O75" s="60" t="s">
        <v>275</v>
      </c>
      <c r="P75" s="9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39">
        <f aca="true" t="shared" si="17" ref="AC75:AC96">SUM(Q75:AB75)</f>
        <v>0</v>
      </c>
      <c r="AD75" s="166"/>
      <c r="AE75" s="140"/>
      <c r="AF75" s="54">
        <v>0</v>
      </c>
      <c r="AG75" s="6"/>
      <c r="AH75" s="171">
        <f aca="true" t="shared" si="18" ref="AH75:AH96">IF(AG75&gt;0,AG75,AC75+AE75+AF75)</f>
        <v>0</v>
      </c>
    </row>
    <row r="76" spans="1:34" s="1" customFormat="1" ht="12.75">
      <c r="A76" s="60" t="s">
        <v>307</v>
      </c>
      <c r="B76" s="60" t="s">
        <v>308</v>
      </c>
      <c r="C76" s="156" t="s">
        <v>282</v>
      </c>
      <c r="D76" s="60" t="s">
        <v>355</v>
      </c>
      <c r="E76" s="60" t="s">
        <v>271</v>
      </c>
      <c r="F76" s="103" t="s">
        <v>307</v>
      </c>
      <c r="G76" s="103" t="s">
        <v>308</v>
      </c>
      <c r="H76" s="103" t="s">
        <v>282</v>
      </c>
      <c r="I76" s="103" t="s">
        <v>355</v>
      </c>
      <c r="J76" s="103" t="s">
        <v>271</v>
      </c>
      <c r="K76" s="25">
        <f t="shared" si="13"/>
        <v>0</v>
      </c>
      <c r="L76" s="25">
        <f t="shared" si="14"/>
        <v>0</v>
      </c>
      <c r="M76" s="25">
        <f t="shared" si="15"/>
        <v>0</v>
      </c>
      <c r="N76" s="25">
        <f t="shared" si="16"/>
        <v>0</v>
      </c>
      <c r="O76" s="60" t="s">
        <v>279</v>
      </c>
      <c r="P76" s="9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39">
        <f t="shared" si="17"/>
        <v>0</v>
      </c>
      <c r="AD76" s="166"/>
      <c r="AE76" s="140"/>
      <c r="AF76" s="54">
        <v>0</v>
      </c>
      <c r="AG76" s="6"/>
      <c r="AH76" s="171">
        <f t="shared" si="18"/>
        <v>0</v>
      </c>
    </row>
    <row r="77" spans="1:34" s="1" customFormat="1" ht="12.75">
      <c r="A77" s="60" t="s">
        <v>307</v>
      </c>
      <c r="B77" s="60" t="s">
        <v>308</v>
      </c>
      <c r="C77" s="156" t="s">
        <v>282</v>
      </c>
      <c r="D77" s="60" t="s">
        <v>355</v>
      </c>
      <c r="E77" s="60" t="s">
        <v>272</v>
      </c>
      <c r="F77" s="103" t="s">
        <v>307</v>
      </c>
      <c r="G77" s="103" t="s">
        <v>308</v>
      </c>
      <c r="H77" s="103" t="s">
        <v>282</v>
      </c>
      <c r="I77" s="103" t="s">
        <v>355</v>
      </c>
      <c r="J77" s="103" t="s">
        <v>272</v>
      </c>
      <c r="K77" s="25">
        <f t="shared" si="13"/>
        <v>0</v>
      </c>
      <c r="L77" s="25">
        <f t="shared" si="14"/>
        <v>0</v>
      </c>
      <c r="M77" s="25">
        <f t="shared" si="15"/>
        <v>0</v>
      </c>
      <c r="N77" s="25">
        <f t="shared" si="16"/>
        <v>0</v>
      </c>
      <c r="O77" s="60" t="s">
        <v>280</v>
      </c>
      <c r="P77" s="9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39">
        <f t="shared" si="17"/>
        <v>0</v>
      </c>
      <c r="AD77" s="166"/>
      <c r="AE77" s="140"/>
      <c r="AF77" s="54">
        <v>0</v>
      </c>
      <c r="AG77" s="6"/>
      <c r="AH77" s="171">
        <f t="shared" si="18"/>
        <v>0</v>
      </c>
    </row>
    <row r="78" spans="1:34" s="1" customFormat="1" ht="12.75">
      <c r="A78" s="60" t="s">
        <v>307</v>
      </c>
      <c r="B78" s="60" t="s">
        <v>308</v>
      </c>
      <c r="C78" s="156" t="s">
        <v>282</v>
      </c>
      <c r="D78" s="60" t="s">
        <v>107</v>
      </c>
      <c r="E78" s="60" t="s">
        <v>266</v>
      </c>
      <c r="F78" s="103" t="s">
        <v>307</v>
      </c>
      <c r="G78" s="103" t="s">
        <v>308</v>
      </c>
      <c r="H78" s="103" t="s">
        <v>282</v>
      </c>
      <c r="I78" s="103" t="s">
        <v>107</v>
      </c>
      <c r="J78" s="103" t="s">
        <v>266</v>
      </c>
      <c r="K78" s="25">
        <f t="shared" si="13"/>
        <v>0</v>
      </c>
      <c r="L78" s="25">
        <f t="shared" si="14"/>
        <v>0</v>
      </c>
      <c r="M78" s="25">
        <f t="shared" si="15"/>
        <v>0</v>
      </c>
      <c r="N78" s="25">
        <f t="shared" si="16"/>
        <v>0</v>
      </c>
      <c r="O78" s="60" t="s">
        <v>274</v>
      </c>
      <c r="P78" s="92">
        <v>0</v>
      </c>
      <c r="Q78" s="142">
        <v>0</v>
      </c>
      <c r="R78" s="142">
        <v>0</v>
      </c>
      <c r="S78" s="142">
        <v>0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  <c r="AC78" s="39">
        <f t="shared" si="17"/>
        <v>0</v>
      </c>
      <c r="AD78" s="166"/>
      <c r="AE78" s="140"/>
      <c r="AF78" s="54">
        <v>0</v>
      </c>
      <c r="AG78" s="6"/>
      <c r="AH78" s="171">
        <f t="shared" si="18"/>
        <v>0</v>
      </c>
    </row>
    <row r="79" spans="1:34" s="1" customFormat="1" ht="12.75">
      <c r="A79" s="60" t="s">
        <v>307</v>
      </c>
      <c r="B79" s="60" t="s">
        <v>308</v>
      </c>
      <c r="C79" s="156" t="s">
        <v>282</v>
      </c>
      <c r="D79" s="60" t="s">
        <v>107</v>
      </c>
      <c r="E79" s="60" t="s">
        <v>0</v>
      </c>
      <c r="F79" s="103" t="s">
        <v>307</v>
      </c>
      <c r="G79" s="103" t="s">
        <v>308</v>
      </c>
      <c r="H79" s="103" t="s">
        <v>282</v>
      </c>
      <c r="I79" s="103" t="s">
        <v>107</v>
      </c>
      <c r="J79" s="103" t="s">
        <v>0</v>
      </c>
      <c r="K79" s="25">
        <f t="shared" si="13"/>
        <v>0</v>
      </c>
      <c r="L79" s="25">
        <f t="shared" si="14"/>
        <v>0</v>
      </c>
      <c r="M79" s="25">
        <f t="shared" si="15"/>
        <v>0</v>
      </c>
      <c r="N79" s="25">
        <f t="shared" si="16"/>
        <v>0</v>
      </c>
      <c r="O79" s="60" t="s">
        <v>1</v>
      </c>
      <c r="P79" s="92">
        <v>0</v>
      </c>
      <c r="Q79" s="142">
        <v>0</v>
      </c>
      <c r="R79" s="142">
        <v>0</v>
      </c>
      <c r="S79" s="142">
        <v>0</v>
      </c>
      <c r="T79" s="142">
        <v>0</v>
      </c>
      <c r="U79" s="142">
        <v>0</v>
      </c>
      <c r="V79" s="142">
        <v>0</v>
      </c>
      <c r="W79" s="142">
        <v>0</v>
      </c>
      <c r="X79" s="142">
        <v>0</v>
      </c>
      <c r="Y79" s="142">
        <v>0</v>
      </c>
      <c r="Z79" s="142">
        <v>0</v>
      </c>
      <c r="AA79" s="142">
        <v>0</v>
      </c>
      <c r="AB79" s="142">
        <v>0</v>
      </c>
      <c r="AC79" s="39">
        <f t="shared" si="17"/>
        <v>0</v>
      </c>
      <c r="AD79" s="166"/>
      <c r="AE79" s="140"/>
      <c r="AF79" s="54">
        <v>0</v>
      </c>
      <c r="AG79" s="6"/>
      <c r="AH79" s="171">
        <f t="shared" si="18"/>
        <v>0</v>
      </c>
    </row>
    <row r="80" spans="1:34" s="1" customFormat="1" ht="12.75">
      <c r="A80" s="60" t="s">
        <v>307</v>
      </c>
      <c r="B80" s="60" t="s">
        <v>308</v>
      </c>
      <c r="C80" s="156" t="s">
        <v>282</v>
      </c>
      <c r="D80" s="60" t="s">
        <v>107</v>
      </c>
      <c r="E80" s="60" t="s">
        <v>267</v>
      </c>
      <c r="F80" s="103" t="s">
        <v>307</v>
      </c>
      <c r="G80" s="103" t="s">
        <v>308</v>
      </c>
      <c r="H80" s="103" t="s">
        <v>282</v>
      </c>
      <c r="I80" s="103" t="s">
        <v>107</v>
      </c>
      <c r="J80" s="103" t="s">
        <v>267</v>
      </c>
      <c r="K80" s="25">
        <f t="shared" si="13"/>
        <v>0</v>
      </c>
      <c r="L80" s="25">
        <f t="shared" si="14"/>
        <v>0</v>
      </c>
      <c r="M80" s="25">
        <f t="shared" si="15"/>
        <v>0</v>
      </c>
      <c r="N80" s="25">
        <f t="shared" si="16"/>
        <v>0</v>
      </c>
      <c r="O80" s="60" t="s">
        <v>275</v>
      </c>
      <c r="P80" s="92">
        <v>0</v>
      </c>
      <c r="Q80" s="142">
        <v>0</v>
      </c>
      <c r="R80" s="142">
        <v>0</v>
      </c>
      <c r="S80" s="142">
        <v>0</v>
      </c>
      <c r="T80" s="142">
        <v>0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  <c r="Z80" s="142">
        <v>0</v>
      </c>
      <c r="AA80" s="142">
        <v>0</v>
      </c>
      <c r="AB80" s="142">
        <v>0</v>
      </c>
      <c r="AC80" s="39">
        <f t="shared" si="17"/>
        <v>0</v>
      </c>
      <c r="AD80" s="166"/>
      <c r="AE80" s="140"/>
      <c r="AF80" s="54">
        <v>0</v>
      </c>
      <c r="AG80" s="6"/>
      <c r="AH80" s="171">
        <f t="shared" si="18"/>
        <v>0</v>
      </c>
    </row>
    <row r="81" spans="1:34" s="1" customFormat="1" ht="12.75">
      <c r="A81" s="60" t="s">
        <v>307</v>
      </c>
      <c r="B81" s="60" t="s">
        <v>308</v>
      </c>
      <c r="C81" s="156" t="s">
        <v>282</v>
      </c>
      <c r="D81" s="60" t="s">
        <v>107</v>
      </c>
      <c r="E81" s="60" t="s">
        <v>271</v>
      </c>
      <c r="F81" s="103" t="s">
        <v>307</v>
      </c>
      <c r="G81" s="103" t="s">
        <v>308</v>
      </c>
      <c r="H81" s="103" t="s">
        <v>282</v>
      </c>
      <c r="I81" s="103" t="s">
        <v>107</v>
      </c>
      <c r="J81" s="103" t="s">
        <v>271</v>
      </c>
      <c r="K81" s="25">
        <f t="shared" si="13"/>
        <v>0</v>
      </c>
      <c r="L81" s="25">
        <f t="shared" si="14"/>
        <v>0</v>
      </c>
      <c r="M81" s="25">
        <f t="shared" si="15"/>
        <v>0</v>
      </c>
      <c r="N81" s="25">
        <f t="shared" si="16"/>
        <v>0</v>
      </c>
      <c r="O81" s="60" t="s">
        <v>279</v>
      </c>
      <c r="P81" s="92">
        <v>0</v>
      </c>
      <c r="Q81" s="142">
        <v>0</v>
      </c>
      <c r="R81" s="142">
        <v>0</v>
      </c>
      <c r="S81" s="142">
        <v>0</v>
      </c>
      <c r="T81" s="142">
        <v>0</v>
      </c>
      <c r="U81" s="142">
        <v>0</v>
      </c>
      <c r="V81" s="142">
        <v>0</v>
      </c>
      <c r="W81" s="142">
        <v>0</v>
      </c>
      <c r="X81" s="142">
        <v>0</v>
      </c>
      <c r="Y81" s="142">
        <v>0</v>
      </c>
      <c r="Z81" s="142">
        <v>0</v>
      </c>
      <c r="AA81" s="142">
        <v>0</v>
      </c>
      <c r="AB81" s="142">
        <v>0</v>
      </c>
      <c r="AC81" s="39">
        <f t="shared" si="17"/>
        <v>0</v>
      </c>
      <c r="AD81" s="166"/>
      <c r="AE81" s="140"/>
      <c r="AF81" s="54">
        <v>0</v>
      </c>
      <c r="AG81" s="6"/>
      <c r="AH81" s="171">
        <f t="shared" si="18"/>
        <v>0</v>
      </c>
    </row>
    <row r="82" spans="1:34" s="1" customFormat="1" ht="12.75">
      <c r="A82" s="60" t="s">
        <v>307</v>
      </c>
      <c r="B82" s="60" t="s">
        <v>308</v>
      </c>
      <c r="C82" s="156" t="s">
        <v>282</v>
      </c>
      <c r="D82" s="60" t="s">
        <v>107</v>
      </c>
      <c r="E82" s="60" t="s">
        <v>272</v>
      </c>
      <c r="F82" s="103" t="s">
        <v>307</v>
      </c>
      <c r="G82" s="103" t="s">
        <v>308</v>
      </c>
      <c r="H82" s="103" t="s">
        <v>282</v>
      </c>
      <c r="I82" s="103" t="s">
        <v>107</v>
      </c>
      <c r="J82" s="103" t="s">
        <v>272</v>
      </c>
      <c r="K82" s="25">
        <f t="shared" si="13"/>
        <v>0</v>
      </c>
      <c r="L82" s="25">
        <f t="shared" si="14"/>
        <v>0</v>
      </c>
      <c r="M82" s="25">
        <f t="shared" si="15"/>
        <v>0</v>
      </c>
      <c r="N82" s="25">
        <f t="shared" si="16"/>
        <v>0</v>
      </c>
      <c r="O82" s="60" t="s">
        <v>280</v>
      </c>
      <c r="P82" s="92">
        <v>0</v>
      </c>
      <c r="Q82" s="142">
        <v>0</v>
      </c>
      <c r="R82" s="142">
        <v>0</v>
      </c>
      <c r="S82" s="142">
        <v>0</v>
      </c>
      <c r="T82" s="142">
        <v>0</v>
      </c>
      <c r="U82" s="142">
        <v>0</v>
      </c>
      <c r="V82" s="142">
        <v>0</v>
      </c>
      <c r="W82" s="142">
        <v>0</v>
      </c>
      <c r="X82" s="142">
        <v>0</v>
      </c>
      <c r="Y82" s="142">
        <v>0</v>
      </c>
      <c r="Z82" s="142">
        <v>0</v>
      </c>
      <c r="AA82" s="142">
        <v>0</v>
      </c>
      <c r="AB82" s="142">
        <v>0</v>
      </c>
      <c r="AC82" s="39">
        <f t="shared" si="17"/>
        <v>0</v>
      </c>
      <c r="AD82" s="166"/>
      <c r="AE82" s="140"/>
      <c r="AF82" s="54">
        <v>0</v>
      </c>
      <c r="AG82" s="6"/>
      <c r="AH82" s="171">
        <f t="shared" si="18"/>
        <v>0</v>
      </c>
    </row>
    <row r="83" spans="1:34" s="1" customFormat="1" ht="12.75">
      <c r="A83" s="60" t="s">
        <v>307</v>
      </c>
      <c r="B83" s="60" t="s">
        <v>308</v>
      </c>
      <c r="C83" s="156" t="s">
        <v>282</v>
      </c>
      <c r="D83" s="60" t="s">
        <v>357</v>
      </c>
      <c r="E83" s="60" t="s">
        <v>266</v>
      </c>
      <c r="F83" s="103" t="s">
        <v>307</v>
      </c>
      <c r="G83" s="103" t="s">
        <v>308</v>
      </c>
      <c r="H83" s="103" t="s">
        <v>282</v>
      </c>
      <c r="I83" s="103" t="s">
        <v>357</v>
      </c>
      <c r="J83" s="103" t="s">
        <v>266</v>
      </c>
      <c r="K83" s="25">
        <f t="shared" si="13"/>
        <v>0</v>
      </c>
      <c r="L83" s="25">
        <f t="shared" si="14"/>
        <v>0</v>
      </c>
      <c r="M83" s="25">
        <f t="shared" si="15"/>
        <v>0</v>
      </c>
      <c r="N83" s="25">
        <f t="shared" si="16"/>
        <v>0</v>
      </c>
      <c r="O83" s="60" t="s">
        <v>274</v>
      </c>
      <c r="P83" s="92">
        <v>0</v>
      </c>
      <c r="Q83" s="142">
        <v>0</v>
      </c>
      <c r="R83" s="142">
        <v>0</v>
      </c>
      <c r="S83" s="142">
        <v>0</v>
      </c>
      <c r="T83" s="142">
        <v>0</v>
      </c>
      <c r="U83" s="142">
        <v>0</v>
      </c>
      <c r="V83" s="142">
        <v>0</v>
      </c>
      <c r="W83" s="142">
        <v>0</v>
      </c>
      <c r="X83" s="142">
        <v>0</v>
      </c>
      <c r="Y83" s="142">
        <v>0</v>
      </c>
      <c r="Z83" s="142">
        <v>0</v>
      </c>
      <c r="AA83" s="142">
        <v>0</v>
      </c>
      <c r="AB83" s="142">
        <v>0</v>
      </c>
      <c r="AC83" s="39">
        <f t="shared" si="17"/>
        <v>0</v>
      </c>
      <c r="AD83" s="166"/>
      <c r="AE83" s="140"/>
      <c r="AF83" s="54">
        <v>0</v>
      </c>
      <c r="AG83" s="6"/>
      <c r="AH83" s="171">
        <f t="shared" si="18"/>
        <v>0</v>
      </c>
    </row>
    <row r="84" spans="1:34" s="1" customFormat="1" ht="12.75">
      <c r="A84" s="60" t="s">
        <v>307</v>
      </c>
      <c r="B84" s="60" t="s">
        <v>308</v>
      </c>
      <c r="C84" s="156" t="s">
        <v>282</v>
      </c>
      <c r="D84" s="60" t="s">
        <v>357</v>
      </c>
      <c r="E84" s="60" t="s">
        <v>0</v>
      </c>
      <c r="F84" s="103" t="s">
        <v>307</v>
      </c>
      <c r="G84" s="103" t="s">
        <v>308</v>
      </c>
      <c r="H84" s="103" t="s">
        <v>282</v>
      </c>
      <c r="I84" s="103" t="s">
        <v>357</v>
      </c>
      <c r="J84" s="103" t="s">
        <v>0</v>
      </c>
      <c r="K84" s="25">
        <f t="shared" si="13"/>
        <v>0</v>
      </c>
      <c r="L84" s="25">
        <f t="shared" si="14"/>
        <v>0</v>
      </c>
      <c r="M84" s="25">
        <f t="shared" si="15"/>
        <v>0</v>
      </c>
      <c r="N84" s="25">
        <f t="shared" si="16"/>
        <v>0</v>
      </c>
      <c r="O84" s="60" t="s">
        <v>1</v>
      </c>
      <c r="P84" s="92">
        <v>0</v>
      </c>
      <c r="Q84" s="142">
        <v>0</v>
      </c>
      <c r="R84" s="142">
        <v>0</v>
      </c>
      <c r="S84" s="142">
        <v>0</v>
      </c>
      <c r="T84" s="142">
        <v>0</v>
      </c>
      <c r="U84" s="142">
        <v>0</v>
      </c>
      <c r="V84" s="142">
        <v>0</v>
      </c>
      <c r="W84" s="142">
        <v>0</v>
      </c>
      <c r="X84" s="142">
        <v>0</v>
      </c>
      <c r="Y84" s="142">
        <v>0</v>
      </c>
      <c r="Z84" s="142">
        <v>0</v>
      </c>
      <c r="AA84" s="142">
        <v>0</v>
      </c>
      <c r="AB84" s="142">
        <v>0</v>
      </c>
      <c r="AC84" s="39">
        <f t="shared" si="17"/>
        <v>0</v>
      </c>
      <c r="AD84" s="166"/>
      <c r="AE84" s="140"/>
      <c r="AF84" s="54">
        <v>0</v>
      </c>
      <c r="AG84" s="6"/>
      <c r="AH84" s="171">
        <f t="shared" si="18"/>
        <v>0</v>
      </c>
    </row>
    <row r="85" spans="1:34" s="1" customFormat="1" ht="12.75">
      <c r="A85" s="60" t="s">
        <v>307</v>
      </c>
      <c r="B85" s="60" t="s">
        <v>308</v>
      </c>
      <c r="C85" s="156" t="s">
        <v>282</v>
      </c>
      <c r="D85" s="60" t="s">
        <v>357</v>
      </c>
      <c r="E85" s="60" t="s">
        <v>267</v>
      </c>
      <c r="F85" s="103" t="s">
        <v>307</v>
      </c>
      <c r="G85" s="103" t="s">
        <v>308</v>
      </c>
      <c r="H85" s="103" t="s">
        <v>282</v>
      </c>
      <c r="I85" s="103" t="s">
        <v>357</v>
      </c>
      <c r="J85" s="103" t="s">
        <v>267</v>
      </c>
      <c r="K85" s="25">
        <f t="shared" si="13"/>
        <v>0</v>
      </c>
      <c r="L85" s="25">
        <f t="shared" si="14"/>
        <v>0</v>
      </c>
      <c r="M85" s="25">
        <f t="shared" si="15"/>
        <v>0</v>
      </c>
      <c r="N85" s="25">
        <f t="shared" si="16"/>
        <v>0</v>
      </c>
      <c r="O85" s="60" t="s">
        <v>275</v>
      </c>
      <c r="P85" s="92">
        <v>0</v>
      </c>
      <c r="Q85" s="142">
        <v>0</v>
      </c>
      <c r="R85" s="142">
        <v>0</v>
      </c>
      <c r="S85" s="142">
        <v>0</v>
      </c>
      <c r="T85" s="142">
        <v>0</v>
      </c>
      <c r="U85" s="142">
        <v>0</v>
      </c>
      <c r="V85" s="142">
        <v>0</v>
      </c>
      <c r="W85" s="142">
        <v>0</v>
      </c>
      <c r="X85" s="142">
        <v>0</v>
      </c>
      <c r="Y85" s="142">
        <v>0</v>
      </c>
      <c r="Z85" s="142">
        <v>0</v>
      </c>
      <c r="AA85" s="142">
        <v>0</v>
      </c>
      <c r="AB85" s="142">
        <v>0</v>
      </c>
      <c r="AC85" s="39">
        <f t="shared" si="17"/>
        <v>0</v>
      </c>
      <c r="AD85" s="166"/>
      <c r="AE85" s="140"/>
      <c r="AF85" s="54">
        <v>0</v>
      </c>
      <c r="AG85" s="6"/>
      <c r="AH85" s="171">
        <f t="shared" si="18"/>
        <v>0</v>
      </c>
    </row>
    <row r="86" spans="1:34" s="1" customFormat="1" ht="12.75">
      <c r="A86" s="60" t="s">
        <v>307</v>
      </c>
      <c r="B86" s="60" t="s">
        <v>308</v>
      </c>
      <c r="C86" s="156" t="s">
        <v>282</v>
      </c>
      <c r="D86" s="60" t="s">
        <v>357</v>
      </c>
      <c r="E86" s="60" t="s">
        <v>271</v>
      </c>
      <c r="F86" s="103" t="s">
        <v>307</v>
      </c>
      <c r="G86" s="103" t="s">
        <v>308</v>
      </c>
      <c r="H86" s="103" t="s">
        <v>282</v>
      </c>
      <c r="I86" s="103" t="s">
        <v>357</v>
      </c>
      <c r="J86" s="103" t="s">
        <v>271</v>
      </c>
      <c r="K86" s="25">
        <f t="shared" si="13"/>
        <v>0</v>
      </c>
      <c r="L86" s="25">
        <f t="shared" si="14"/>
        <v>0</v>
      </c>
      <c r="M86" s="25">
        <f t="shared" si="15"/>
        <v>0</v>
      </c>
      <c r="N86" s="25">
        <f t="shared" si="16"/>
        <v>0</v>
      </c>
      <c r="O86" s="60" t="s">
        <v>279</v>
      </c>
      <c r="P86" s="92">
        <v>0</v>
      </c>
      <c r="Q86" s="142">
        <v>0</v>
      </c>
      <c r="R86" s="142">
        <v>0</v>
      </c>
      <c r="S86" s="142">
        <v>0</v>
      </c>
      <c r="T86" s="142">
        <v>0</v>
      </c>
      <c r="U86" s="142">
        <v>0</v>
      </c>
      <c r="V86" s="142">
        <v>0</v>
      </c>
      <c r="W86" s="142">
        <v>0</v>
      </c>
      <c r="X86" s="142">
        <v>0</v>
      </c>
      <c r="Y86" s="142">
        <v>0</v>
      </c>
      <c r="Z86" s="142">
        <v>0</v>
      </c>
      <c r="AA86" s="142">
        <v>0</v>
      </c>
      <c r="AB86" s="142">
        <v>0</v>
      </c>
      <c r="AC86" s="39">
        <f t="shared" si="17"/>
        <v>0</v>
      </c>
      <c r="AD86" s="166"/>
      <c r="AE86" s="140"/>
      <c r="AF86" s="54">
        <v>0</v>
      </c>
      <c r="AG86" s="6"/>
      <c r="AH86" s="171">
        <f t="shared" si="18"/>
        <v>0</v>
      </c>
    </row>
    <row r="87" spans="1:34" s="1" customFormat="1" ht="12.75">
      <c r="A87" s="60" t="s">
        <v>307</v>
      </c>
      <c r="B87" s="60" t="s">
        <v>308</v>
      </c>
      <c r="C87" s="156" t="s">
        <v>282</v>
      </c>
      <c r="D87" s="60" t="s">
        <v>357</v>
      </c>
      <c r="E87" s="60" t="s">
        <v>272</v>
      </c>
      <c r="F87" s="103" t="s">
        <v>307</v>
      </c>
      <c r="G87" s="103" t="s">
        <v>308</v>
      </c>
      <c r="H87" s="103" t="s">
        <v>282</v>
      </c>
      <c r="I87" s="103" t="s">
        <v>357</v>
      </c>
      <c r="J87" s="103" t="s">
        <v>272</v>
      </c>
      <c r="K87" s="25">
        <f t="shared" si="13"/>
        <v>0</v>
      </c>
      <c r="L87" s="25">
        <f t="shared" si="14"/>
        <v>0</v>
      </c>
      <c r="M87" s="25">
        <f t="shared" si="15"/>
        <v>0</v>
      </c>
      <c r="N87" s="25">
        <f t="shared" si="16"/>
        <v>0</v>
      </c>
      <c r="O87" s="60" t="s">
        <v>280</v>
      </c>
      <c r="P87" s="92">
        <v>0</v>
      </c>
      <c r="Q87" s="142">
        <v>0</v>
      </c>
      <c r="R87" s="142">
        <v>0</v>
      </c>
      <c r="S87" s="142">
        <v>0</v>
      </c>
      <c r="T87" s="142">
        <v>0</v>
      </c>
      <c r="U87" s="142">
        <v>0</v>
      </c>
      <c r="V87" s="142">
        <v>0</v>
      </c>
      <c r="W87" s="142">
        <v>0</v>
      </c>
      <c r="X87" s="142">
        <v>0</v>
      </c>
      <c r="Y87" s="142">
        <v>0</v>
      </c>
      <c r="Z87" s="142">
        <v>0</v>
      </c>
      <c r="AA87" s="142">
        <v>0</v>
      </c>
      <c r="AB87" s="142">
        <v>0</v>
      </c>
      <c r="AC87" s="39">
        <f t="shared" si="17"/>
        <v>0</v>
      </c>
      <c r="AD87" s="166"/>
      <c r="AE87" s="140"/>
      <c r="AF87" s="54">
        <v>0</v>
      </c>
      <c r="AG87" s="6"/>
      <c r="AH87" s="171">
        <f t="shared" si="18"/>
        <v>0</v>
      </c>
    </row>
    <row r="88" spans="1:34" s="1" customFormat="1" ht="12.75">
      <c r="A88" s="60" t="s">
        <v>307</v>
      </c>
      <c r="B88" s="60" t="s">
        <v>308</v>
      </c>
      <c r="C88" s="156" t="s">
        <v>282</v>
      </c>
      <c r="D88" s="60" t="s">
        <v>358</v>
      </c>
      <c r="E88" s="60" t="s">
        <v>266</v>
      </c>
      <c r="F88" s="103" t="s">
        <v>307</v>
      </c>
      <c r="G88" s="103" t="s">
        <v>308</v>
      </c>
      <c r="H88" s="103" t="s">
        <v>282</v>
      </c>
      <c r="I88" s="103" t="s">
        <v>358</v>
      </c>
      <c r="J88" s="103" t="s">
        <v>266</v>
      </c>
      <c r="K88" s="25">
        <f t="shared" si="13"/>
        <v>0</v>
      </c>
      <c r="L88" s="25">
        <f t="shared" si="14"/>
        <v>0</v>
      </c>
      <c r="M88" s="25">
        <f t="shared" si="15"/>
        <v>0</v>
      </c>
      <c r="N88" s="25">
        <f t="shared" si="16"/>
        <v>0</v>
      </c>
      <c r="O88" s="60" t="s">
        <v>274</v>
      </c>
      <c r="P88" s="92">
        <v>0</v>
      </c>
      <c r="Q88" s="142">
        <v>0</v>
      </c>
      <c r="R88" s="142">
        <v>0</v>
      </c>
      <c r="S88" s="142">
        <v>0</v>
      </c>
      <c r="T88" s="142">
        <v>0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  <c r="Z88" s="142">
        <v>0</v>
      </c>
      <c r="AA88" s="142">
        <v>0</v>
      </c>
      <c r="AB88" s="142">
        <v>0</v>
      </c>
      <c r="AC88" s="39">
        <f t="shared" si="17"/>
        <v>0</v>
      </c>
      <c r="AD88" s="166"/>
      <c r="AE88" s="140"/>
      <c r="AF88" s="54">
        <v>0</v>
      </c>
      <c r="AG88" s="6"/>
      <c r="AH88" s="171">
        <f t="shared" si="18"/>
        <v>0</v>
      </c>
    </row>
    <row r="89" spans="1:34" s="1" customFormat="1" ht="12.75">
      <c r="A89" s="60" t="s">
        <v>307</v>
      </c>
      <c r="B89" s="60" t="s">
        <v>308</v>
      </c>
      <c r="C89" s="156" t="s">
        <v>282</v>
      </c>
      <c r="D89" s="60" t="s">
        <v>358</v>
      </c>
      <c r="E89" s="60" t="s">
        <v>0</v>
      </c>
      <c r="F89" s="103" t="s">
        <v>307</v>
      </c>
      <c r="G89" s="103" t="s">
        <v>308</v>
      </c>
      <c r="H89" s="103" t="s">
        <v>282</v>
      </c>
      <c r="I89" s="103" t="s">
        <v>358</v>
      </c>
      <c r="J89" s="103" t="s">
        <v>0</v>
      </c>
      <c r="K89" s="25">
        <f t="shared" si="13"/>
        <v>0</v>
      </c>
      <c r="L89" s="25">
        <f t="shared" si="14"/>
        <v>0</v>
      </c>
      <c r="M89" s="25">
        <f t="shared" si="15"/>
        <v>0</v>
      </c>
      <c r="N89" s="25">
        <f t="shared" si="16"/>
        <v>0</v>
      </c>
      <c r="O89" s="60" t="s">
        <v>1</v>
      </c>
      <c r="P89" s="92">
        <v>0</v>
      </c>
      <c r="Q89" s="142">
        <v>80021.97</v>
      </c>
      <c r="R89" s="142">
        <v>0</v>
      </c>
      <c r="S89" s="142">
        <v>0</v>
      </c>
      <c r="T89" s="142">
        <v>0</v>
      </c>
      <c r="U89" s="142">
        <v>0</v>
      </c>
      <c r="V89" s="142">
        <v>0</v>
      </c>
      <c r="W89" s="142">
        <v>0</v>
      </c>
      <c r="X89" s="142">
        <v>0</v>
      </c>
      <c r="Y89" s="142">
        <v>30000</v>
      </c>
      <c r="Z89" s="142">
        <v>0</v>
      </c>
      <c r="AA89" s="142">
        <v>0</v>
      </c>
      <c r="AB89" s="142">
        <v>0</v>
      </c>
      <c r="AC89" s="39">
        <f t="shared" si="17"/>
        <v>110021.97</v>
      </c>
      <c r="AD89" s="166"/>
      <c r="AE89" s="140"/>
      <c r="AF89" s="54">
        <v>0</v>
      </c>
      <c r="AG89" s="6"/>
      <c r="AH89" s="171">
        <f t="shared" si="18"/>
        <v>110021.97</v>
      </c>
    </row>
    <row r="90" spans="1:34" s="1" customFormat="1" ht="12.75">
      <c r="A90" s="60" t="s">
        <v>307</v>
      </c>
      <c r="B90" s="60" t="s">
        <v>308</v>
      </c>
      <c r="C90" s="156" t="s">
        <v>282</v>
      </c>
      <c r="D90" s="60" t="s">
        <v>358</v>
      </c>
      <c r="E90" s="60" t="s">
        <v>267</v>
      </c>
      <c r="F90" s="103" t="s">
        <v>307</v>
      </c>
      <c r="G90" s="103" t="s">
        <v>308</v>
      </c>
      <c r="H90" s="103" t="s">
        <v>282</v>
      </c>
      <c r="I90" s="103" t="s">
        <v>358</v>
      </c>
      <c r="J90" s="103" t="s">
        <v>267</v>
      </c>
      <c r="K90" s="25">
        <f t="shared" si="13"/>
        <v>0</v>
      </c>
      <c r="L90" s="25">
        <f t="shared" si="14"/>
        <v>0</v>
      </c>
      <c r="M90" s="25">
        <f t="shared" si="15"/>
        <v>0</v>
      </c>
      <c r="N90" s="25">
        <f t="shared" si="16"/>
        <v>0</v>
      </c>
      <c r="O90" s="60" t="s">
        <v>275</v>
      </c>
      <c r="P90" s="92">
        <v>0</v>
      </c>
      <c r="Q90" s="142">
        <v>0</v>
      </c>
      <c r="R90" s="142">
        <v>0</v>
      </c>
      <c r="S90" s="142">
        <v>0</v>
      </c>
      <c r="T90" s="142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  <c r="Z90" s="142">
        <v>0</v>
      </c>
      <c r="AA90" s="142">
        <v>0</v>
      </c>
      <c r="AB90" s="142">
        <v>0</v>
      </c>
      <c r="AC90" s="39">
        <f t="shared" si="17"/>
        <v>0</v>
      </c>
      <c r="AD90" s="166"/>
      <c r="AE90" s="140"/>
      <c r="AF90" s="54">
        <v>0</v>
      </c>
      <c r="AG90" s="6"/>
      <c r="AH90" s="171">
        <f t="shared" si="18"/>
        <v>0</v>
      </c>
    </row>
    <row r="91" spans="1:34" s="1" customFormat="1" ht="12.75">
      <c r="A91" s="60" t="s">
        <v>307</v>
      </c>
      <c r="B91" s="60" t="s">
        <v>308</v>
      </c>
      <c r="C91" s="156" t="s">
        <v>282</v>
      </c>
      <c r="D91" s="60" t="s">
        <v>358</v>
      </c>
      <c r="E91" s="60" t="s">
        <v>271</v>
      </c>
      <c r="F91" s="103" t="s">
        <v>307</v>
      </c>
      <c r="G91" s="103" t="s">
        <v>308</v>
      </c>
      <c r="H91" s="103" t="s">
        <v>282</v>
      </c>
      <c r="I91" s="103" t="s">
        <v>358</v>
      </c>
      <c r="J91" s="103" t="s">
        <v>271</v>
      </c>
      <c r="K91" s="25">
        <f t="shared" si="13"/>
        <v>0</v>
      </c>
      <c r="L91" s="25">
        <f t="shared" si="14"/>
        <v>0</v>
      </c>
      <c r="M91" s="25">
        <f t="shared" si="15"/>
        <v>0</v>
      </c>
      <c r="N91" s="25">
        <f t="shared" si="16"/>
        <v>0</v>
      </c>
      <c r="O91" s="60" t="s">
        <v>279</v>
      </c>
      <c r="P91" s="92">
        <v>0</v>
      </c>
      <c r="Q91" s="142">
        <v>0</v>
      </c>
      <c r="R91" s="142">
        <v>0</v>
      </c>
      <c r="S91" s="142">
        <v>0</v>
      </c>
      <c r="T91" s="142">
        <v>0</v>
      </c>
      <c r="U91" s="142">
        <v>0</v>
      </c>
      <c r="V91" s="142">
        <v>0</v>
      </c>
      <c r="W91" s="142">
        <v>0</v>
      </c>
      <c r="X91" s="142">
        <v>0</v>
      </c>
      <c r="Y91" s="142">
        <v>0</v>
      </c>
      <c r="Z91" s="142">
        <v>0</v>
      </c>
      <c r="AA91" s="142">
        <v>0</v>
      </c>
      <c r="AB91" s="142">
        <v>0</v>
      </c>
      <c r="AC91" s="39">
        <f t="shared" si="17"/>
        <v>0</v>
      </c>
      <c r="AD91" s="166"/>
      <c r="AE91" s="140"/>
      <c r="AF91" s="54">
        <v>0</v>
      </c>
      <c r="AG91" s="6"/>
      <c r="AH91" s="171">
        <f t="shared" si="18"/>
        <v>0</v>
      </c>
    </row>
    <row r="92" spans="1:34" s="1" customFormat="1" ht="12.75">
      <c r="A92" s="60" t="s">
        <v>307</v>
      </c>
      <c r="B92" s="60" t="s">
        <v>308</v>
      </c>
      <c r="C92" s="156" t="s">
        <v>282</v>
      </c>
      <c r="D92" s="60" t="s">
        <v>358</v>
      </c>
      <c r="E92" s="60" t="s">
        <v>272</v>
      </c>
      <c r="F92" s="103" t="s">
        <v>307</v>
      </c>
      <c r="G92" s="103" t="s">
        <v>308</v>
      </c>
      <c r="H92" s="103" t="s">
        <v>282</v>
      </c>
      <c r="I92" s="103" t="s">
        <v>358</v>
      </c>
      <c r="J92" s="103" t="s">
        <v>272</v>
      </c>
      <c r="K92" s="25">
        <f t="shared" si="13"/>
        <v>0</v>
      </c>
      <c r="L92" s="25">
        <f t="shared" si="14"/>
        <v>0</v>
      </c>
      <c r="M92" s="25">
        <f t="shared" si="15"/>
        <v>0</v>
      </c>
      <c r="N92" s="25">
        <f t="shared" si="16"/>
        <v>0</v>
      </c>
      <c r="O92" s="60" t="s">
        <v>280</v>
      </c>
      <c r="P92" s="92">
        <v>0</v>
      </c>
      <c r="Q92" s="142">
        <v>24431.94</v>
      </c>
      <c r="R92" s="142">
        <v>0</v>
      </c>
      <c r="S92" s="142">
        <v>0</v>
      </c>
      <c r="T92" s="142">
        <v>0</v>
      </c>
      <c r="U92" s="142">
        <v>0</v>
      </c>
      <c r="V92" s="142">
        <v>0</v>
      </c>
      <c r="W92" s="142">
        <v>0</v>
      </c>
      <c r="X92" s="142">
        <v>0</v>
      </c>
      <c r="Y92" s="142">
        <v>0</v>
      </c>
      <c r="Z92" s="142">
        <v>0</v>
      </c>
      <c r="AA92" s="142">
        <v>0</v>
      </c>
      <c r="AB92" s="142">
        <v>0</v>
      </c>
      <c r="AC92" s="39">
        <f t="shared" si="17"/>
        <v>24431.94</v>
      </c>
      <c r="AD92" s="166"/>
      <c r="AE92" s="140"/>
      <c r="AF92" s="54">
        <v>0</v>
      </c>
      <c r="AG92" s="6"/>
      <c r="AH92" s="171">
        <f t="shared" si="18"/>
        <v>24431.94</v>
      </c>
    </row>
    <row r="93" spans="1:34" s="1" customFormat="1" ht="12.75">
      <c r="A93" s="60" t="s">
        <v>307</v>
      </c>
      <c r="B93" s="60" t="s">
        <v>308</v>
      </c>
      <c r="C93" s="156" t="s">
        <v>282</v>
      </c>
      <c r="D93" s="60" t="s">
        <v>361</v>
      </c>
      <c r="E93" s="60" t="s">
        <v>266</v>
      </c>
      <c r="F93" s="103" t="s">
        <v>307</v>
      </c>
      <c r="G93" s="103" t="s">
        <v>308</v>
      </c>
      <c r="H93" s="103" t="s">
        <v>282</v>
      </c>
      <c r="I93" s="103" t="s">
        <v>361</v>
      </c>
      <c r="J93" s="103" t="s">
        <v>266</v>
      </c>
      <c r="K93" s="25">
        <f t="shared" si="13"/>
        <v>0</v>
      </c>
      <c r="L93" s="25">
        <f t="shared" si="14"/>
        <v>0</v>
      </c>
      <c r="M93" s="25">
        <f t="shared" si="15"/>
        <v>0</v>
      </c>
      <c r="N93" s="25">
        <f t="shared" si="16"/>
        <v>0</v>
      </c>
      <c r="O93" s="60" t="s">
        <v>274</v>
      </c>
      <c r="P93" s="92">
        <v>0</v>
      </c>
      <c r="Q93" s="142">
        <v>0</v>
      </c>
      <c r="R93" s="142">
        <v>0</v>
      </c>
      <c r="S93" s="142">
        <v>0</v>
      </c>
      <c r="T93" s="142">
        <v>0</v>
      </c>
      <c r="U93" s="142">
        <v>0</v>
      </c>
      <c r="V93" s="142">
        <v>0</v>
      </c>
      <c r="W93" s="142">
        <v>0</v>
      </c>
      <c r="X93" s="142">
        <v>0</v>
      </c>
      <c r="Y93" s="142">
        <v>0</v>
      </c>
      <c r="Z93" s="142">
        <v>0</v>
      </c>
      <c r="AA93" s="142">
        <v>0</v>
      </c>
      <c r="AB93" s="142">
        <v>0</v>
      </c>
      <c r="AC93" s="39">
        <f t="shared" si="17"/>
        <v>0</v>
      </c>
      <c r="AD93" s="166"/>
      <c r="AE93" s="140"/>
      <c r="AF93" s="54">
        <v>0</v>
      </c>
      <c r="AG93" s="6"/>
      <c r="AH93" s="171">
        <f t="shared" si="18"/>
        <v>0</v>
      </c>
    </row>
    <row r="94" spans="1:34" s="1" customFormat="1" ht="12.75">
      <c r="A94" s="60" t="s">
        <v>307</v>
      </c>
      <c r="B94" s="60" t="s">
        <v>308</v>
      </c>
      <c r="C94" s="156" t="s">
        <v>282</v>
      </c>
      <c r="D94" s="60" t="s">
        <v>361</v>
      </c>
      <c r="E94" s="60" t="s">
        <v>0</v>
      </c>
      <c r="F94" s="103" t="s">
        <v>307</v>
      </c>
      <c r="G94" s="103" t="s">
        <v>308</v>
      </c>
      <c r="H94" s="103" t="s">
        <v>282</v>
      </c>
      <c r="I94" s="103" t="s">
        <v>361</v>
      </c>
      <c r="J94" s="103" t="s">
        <v>0</v>
      </c>
      <c r="K94" s="25">
        <f t="shared" si="13"/>
        <v>0</v>
      </c>
      <c r="L94" s="25">
        <f t="shared" si="14"/>
        <v>0</v>
      </c>
      <c r="M94" s="25">
        <f t="shared" si="15"/>
        <v>0</v>
      </c>
      <c r="N94" s="25">
        <f t="shared" si="16"/>
        <v>0</v>
      </c>
      <c r="O94" s="60" t="s">
        <v>1</v>
      </c>
      <c r="P94" s="92">
        <v>0</v>
      </c>
      <c r="Q94" s="142">
        <v>0</v>
      </c>
      <c r="R94" s="142">
        <v>0</v>
      </c>
      <c r="S94" s="142">
        <v>0</v>
      </c>
      <c r="T94" s="142">
        <v>0</v>
      </c>
      <c r="U94" s="142">
        <v>0</v>
      </c>
      <c r="V94" s="142">
        <v>0</v>
      </c>
      <c r="W94" s="142">
        <v>0</v>
      </c>
      <c r="X94" s="142">
        <v>0</v>
      </c>
      <c r="Y94" s="142">
        <v>0</v>
      </c>
      <c r="Z94" s="142">
        <v>0</v>
      </c>
      <c r="AA94" s="142">
        <v>0</v>
      </c>
      <c r="AB94" s="142">
        <v>0</v>
      </c>
      <c r="AC94" s="39">
        <f t="shared" si="17"/>
        <v>0</v>
      </c>
      <c r="AD94" s="166"/>
      <c r="AE94" s="140"/>
      <c r="AF94" s="54">
        <v>0</v>
      </c>
      <c r="AG94" s="6"/>
      <c r="AH94" s="171">
        <f t="shared" si="18"/>
        <v>0</v>
      </c>
    </row>
    <row r="95" spans="1:34" s="1" customFormat="1" ht="12.75">
      <c r="A95" s="60" t="s">
        <v>307</v>
      </c>
      <c r="B95" s="60" t="s">
        <v>308</v>
      </c>
      <c r="C95" s="156" t="s">
        <v>282</v>
      </c>
      <c r="D95" s="60" t="s">
        <v>361</v>
      </c>
      <c r="E95" s="60" t="s">
        <v>267</v>
      </c>
      <c r="F95" s="103" t="s">
        <v>307</v>
      </c>
      <c r="G95" s="103" t="s">
        <v>308</v>
      </c>
      <c r="H95" s="103" t="s">
        <v>282</v>
      </c>
      <c r="I95" s="103" t="s">
        <v>361</v>
      </c>
      <c r="J95" s="103" t="s">
        <v>267</v>
      </c>
      <c r="K95" s="25">
        <f t="shared" si="13"/>
        <v>0</v>
      </c>
      <c r="L95" s="25">
        <f t="shared" si="14"/>
        <v>0</v>
      </c>
      <c r="M95" s="25">
        <f t="shared" si="15"/>
        <v>0</v>
      </c>
      <c r="N95" s="25">
        <f t="shared" si="16"/>
        <v>0</v>
      </c>
      <c r="O95" s="60" t="s">
        <v>275</v>
      </c>
      <c r="P95" s="92">
        <v>0</v>
      </c>
      <c r="Q95" s="142">
        <v>0</v>
      </c>
      <c r="R95" s="142">
        <v>0</v>
      </c>
      <c r="S95" s="142">
        <v>0</v>
      </c>
      <c r="T95" s="142">
        <v>0</v>
      </c>
      <c r="U95" s="142">
        <v>0</v>
      </c>
      <c r="V95" s="142">
        <v>0</v>
      </c>
      <c r="W95" s="142">
        <v>0</v>
      </c>
      <c r="X95" s="142">
        <v>0</v>
      </c>
      <c r="Y95" s="142">
        <v>0</v>
      </c>
      <c r="Z95" s="142">
        <v>0</v>
      </c>
      <c r="AA95" s="142">
        <v>0</v>
      </c>
      <c r="AB95" s="142">
        <v>0</v>
      </c>
      <c r="AC95" s="39">
        <f t="shared" si="17"/>
        <v>0</v>
      </c>
      <c r="AD95" s="166"/>
      <c r="AE95" s="140"/>
      <c r="AF95" s="54">
        <v>0</v>
      </c>
      <c r="AG95" s="6"/>
      <c r="AH95" s="171">
        <f t="shared" si="18"/>
        <v>0</v>
      </c>
    </row>
    <row r="96" spans="1:34" s="1" customFormat="1" ht="12.75">
      <c r="A96" s="60" t="s">
        <v>307</v>
      </c>
      <c r="B96" s="60" t="s">
        <v>308</v>
      </c>
      <c r="C96" s="156" t="s">
        <v>282</v>
      </c>
      <c r="D96" s="60" t="s">
        <v>361</v>
      </c>
      <c r="E96" s="60" t="s">
        <v>271</v>
      </c>
      <c r="F96" s="103" t="s">
        <v>307</v>
      </c>
      <c r="G96" s="103" t="s">
        <v>308</v>
      </c>
      <c r="H96" s="103" t="s">
        <v>282</v>
      </c>
      <c r="I96" s="103" t="s">
        <v>361</v>
      </c>
      <c r="J96" s="103" t="s">
        <v>271</v>
      </c>
      <c r="K96" s="25">
        <f t="shared" si="13"/>
        <v>0</v>
      </c>
      <c r="L96" s="25">
        <f t="shared" si="14"/>
        <v>0</v>
      </c>
      <c r="M96" s="25">
        <f t="shared" si="15"/>
        <v>0</v>
      </c>
      <c r="N96" s="25">
        <f t="shared" si="16"/>
        <v>0</v>
      </c>
      <c r="O96" s="60" t="s">
        <v>279</v>
      </c>
      <c r="P96" s="92">
        <v>0</v>
      </c>
      <c r="Q96" s="142">
        <v>0</v>
      </c>
      <c r="R96" s="142">
        <v>0</v>
      </c>
      <c r="S96" s="142">
        <v>0</v>
      </c>
      <c r="T96" s="142">
        <v>0</v>
      </c>
      <c r="U96" s="142">
        <v>0</v>
      </c>
      <c r="V96" s="142">
        <v>0</v>
      </c>
      <c r="W96" s="142">
        <v>0</v>
      </c>
      <c r="X96" s="142">
        <v>0</v>
      </c>
      <c r="Y96" s="142">
        <v>0</v>
      </c>
      <c r="Z96" s="142">
        <v>0</v>
      </c>
      <c r="AA96" s="142">
        <v>0</v>
      </c>
      <c r="AB96" s="142">
        <v>0</v>
      </c>
      <c r="AC96" s="39">
        <f t="shared" si="17"/>
        <v>0</v>
      </c>
      <c r="AD96" s="166"/>
      <c r="AE96" s="140"/>
      <c r="AF96" s="54">
        <v>0</v>
      </c>
      <c r="AG96" s="6"/>
      <c r="AH96" s="171">
        <f t="shared" si="18"/>
        <v>0</v>
      </c>
    </row>
    <row r="97" spans="1:34" s="1" customFormat="1" ht="12.75">
      <c r="A97" s="60" t="s">
        <v>307</v>
      </c>
      <c r="B97" s="60" t="s">
        <v>308</v>
      </c>
      <c r="C97" s="156" t="s">
        <v>282</v>
      </c>
      <c r="D97" s="60" t="s">
        <v>361</v>
      </c>
      <c r="E97" s="60" t="s">
        <v>272</v>
      </c>
      <c r="F97" s="103" t="s">
        <v>307</v>
      </c>
      <c r="G97" s="103" t="s">
        <v>308</v>
      </c>
      <c r="H97" s="103" t="s">
        <v>282</v>
      </c>
      <c r="I97" s="103" t="s">
        <v>361</v>
      </c>
      <c r="J97" s="103" t="s">
        <v>272</v>
      </c>
      <c r="K97" s="25">
        <f>IF(A97=F97,0,"Fehler")</f>
        <v>0</v>
      </c>
      <c r="L97" s="25">
        <f>IF(B97=G97,0,"Fehler")</f>
        <v>0</v>
      </c>
      <c r="M97" s="25">
        <f>IF(D97=I97,0,"Fehler")</f>
        <v>0</v>
      </c>
      <c r="N97" s="25">
        <f>IF(E97=J97,0,"Fehler")</f>
        <v>0</v>
      </c>
      <c r="O97" s="60" t="s">
        <v>280</v>
      </c>
      <c r="P97" s="92">
        <v>0</v>
      </c>
      <c r="Q97" s="142">
        <v>0</v>
      </c>
      <c r="R97" s="142">
        <v>0</v>
      </c>
      <c r="S97" s="142">
        <v>0</v>
      </c>
      <c r="T97" s="142">
        <v>0</v>
      </c>
      <c r="U97" s="142">
        <v>0</v>
      </c>
      <c r="V97" s="142">
        <v>0</v>
      </c>
      <c r="W97" s="142">
        <v>0</v>
      </c>
      <c r="X97" s="142">
        <v>0</v>
      </c>
      <c r="Y97" s="142">
        <v>0</v>
      </c>
      <c r="Z97" s="142">
        <v>0</v>
      </c>
      <c r="AA97" s="142">
        <v>0</v>
      </c>
      <c r="AB97" s="142">
        <v>0</v>
      </c>
      <c r="AC97" s="39">
        <f>SUM(Q97:AB97)</f>
        <v>0</v>
      </c>
      <c r="AD97" s="166"/>
      <c r="AE97" s="140"/>
      <c r="AF97" s="54">
        <v>0</v>
      </c>
      <c r="AG97" s="6"/>
      <c r="AH97" s="171">
        <f>IF(AG97&gt;0,AG97,AC97+AE97+AF97)</f>
        <v>0</v>
      </c>
    </row>
    <row r="98" spans="1:33" s="1" customFormat="1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4"/>
      <c r="L98" s="4"/>
      <c r="M98" s="4"/>
      <c r="N98" s="4"/>
      <c r="O98" s="60"/>
      <c r="P98" s="92"/>
      <c r="Q98" s="61"/>
      <c r="R98" s="61"/>
      <c r="S98" s="61"/>
      <c r="T98" s="91"/>
      <c r="U98" s="91"/>
      <c r="V98" s="91"/>
      <c r="W98" s="58"/>
      <c r="X98" s="91"/>
      <c r="Y98" s="91"/>
      <c r="Z98" s="91"/>
      <c r="AA98" s="91"/>
      <c r="AB98" s="91"/>
      <c r="AC98" s="39"/>
      <c r="AD98" s="166"/>
      <c r="AG98" s="6"/>
    </row>
    <row r="99" spans="6:34" ht="12.75">
      <c r="F99" s="101"/>
      <c r="G99" s="20"/>
      <c r="H99" s="20"/>
      <c r="I99" s="20"/>
      <c r="J99" s="20"/>
      <c r="P99" s="77">
        <f>SUM(P3:P97)</f>
        <v>0</v>
      </c>
      <c r="Q99" s="77">
        <f>SUM(Q3:Q97)</f>
        <v>104453.91</v>
      </c>
      <c r="R99" s="77">
        <f>SUM(R3:R97)</f>
        <v>0</v>
      </c>
      <c r="S99" s="77">
        <f>SUM(S3:S97)</f>
        <v>0</v>
      </c>
      <c r="T99" s="77">
        <f>SUM(T3:T97)</f>
        <v>0</v>
      </c>
      <c r="U99" s="77">
        <f>SUM(U3:U97)</f>
        <v>0</v>
      </c>
      <c r="V99" s="77">
        <f>SUM(V3:V97)</f>
        <v>0</v>
      </c>
      <c r="W99" s="77">
        <f>SUM(W3:W97)</f>
        <v>0</v>
      </c>
      <c r="X99" s="77">
        <f>SUM(X3:X97)</f>
        <v>440</v>
      </c>
      <c r="Y99" s="77">
        <f>SUM(Y3:Y97)</f>
        <v>30985</v>
      </c>
      <c r="Z99" s="77">
        <f>SUM(Z3:Z97)</f>
        <v>0</v>
      </c>
      <c r="AA99" s="77">
        <f>SUM(AA3:AA97)</f>
        <v>0</v>
      </c>
      <c r="AB99" s="77">
        <f>SUM(AB3:AB97)</f>
        <v>0</v>
      </c>
      <c r="AC99" s="77">
        <f>SUM(AC3:AC97)</f>
        <v>135878.91</v>
      </c>
      <c r="AD99" s="167"/>
      <c r="AH99" s="77">
        <f>SUM(AH3:AH97)</f>
        <v>135878.91</v>
      </c>
    </row>
    <row r="100" spans="31:32" ht="12.75">
      <c r="AE100" s="213">
        <v>9</v>
      </c>
      <c r="AF100" s="13" t="s">
        <v>423</v>
      </c>
    </row>
    <row r="101" spans="15:32" ht="12.75">
      <c r="O101" s="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168"/>
      <c r="AE101" s="213">
        <v>3</v>
      </c>
      <c r="AF101" s="13" t="s">
        <v>424</v>
      </c>
    </row>
    <row r="102" spans="4:30" ht="12.75">
      <c r="D102" s="60"/>
      <c r="O102" s="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168"/>
    </row>
    <row r="103" ht="12.75">
      <c r="D103" s="60"/>
    </row>
    <row r="104" ht="12.75">
      <c r="D104" s="60"/>
    </row>
    <row r="105" spans="4:30" ht="12.75">
      <c r="D105" s="60"/>
      <c r="F105" s="182"/>
      <c r="G105" s="181"/>
      <c r="H105" s="6"/>
      <c r="I105" s="6"/>
      <c r="J105" s="6"/>
      <c r="K105" s="6"/>
      <c r="L105" s="6"/>
      <c r="M105" s="6"/>
      <c r="N105" s="6"/>
      <c r="O105" s="6"/>
      <c r="S105" s="6"/>
      <c r="T105" s="6"/>
      <c r="U105" s="6"/>
      <c r="V105" s="6"/>
      <c r="W105" s="6"/>
      <c r="X105" s="6"/>
      <c r="Y105" s="6"/>
      <c r="AB105" s="6"/>
      <c r="AC105" s="6"/>
      <c r="AD105" s="166"/>
    </row>
    <row r="106" spans="4:30" ht="12.75">
      <c r="D106" s="60"/>
      <c r="F106" s="1"/>
      <c r="G106" s="181"/>
      <c r="H106" s="6"/>
      <c r="I106" s="6"/>
      <c r="J106" s="6"/>
      <c r="K106" s="6"/>
      <c r="L106" s="6"/>
      <c r="M106" s="6"/>
      <c r="N106" s="6"/>
      <c r="O106" s="6"/>
      <c r="S106" s="6"/>
      <c r="T106" s="6"/>
      <c r="U106" s="6"/>
      <c r="V106" s="6"/>
      <c r="W106" s="6"/>
      <c r="X106" s="6"/>
      <c r="Y106" s="6"/>
      <c r="AB106" s="6"/>
      <c r="AC106" s="6"/>
      <c r="AD106" s="166"/>
    </row>
    <row r="107" spans="4:30" ht="12.75">
      <c r="D107" s="60"/>
      <c r="F107" s="1"/>
      <c r="G107" s="181"/>
      <c r="H107" s="6"/>
      <c r="I107" s="6"/>
      <c r="J107" s="6"/>
      <c r="K107" s="6"/>
      <c r="L107" s="6"/>
      <c r="M107" s="6"/>
      <c r="N107" s="6"/>
      <c r="O107" s="6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168"/>
    </row>
    <row r="108" spans="4:30" ht="12.75">
      <c r="D108" s="60"/>
      <c r="F108" s="1"/>
      <c r="G108" s="181"/>
      <c r="H108" s="6"/>
      <c r="I108" s="6"/>
      <c r="J108" s="6"/>
      <c r="K108" s="6"/>
      <c r="L108" s="6"/>
      <c r="M108" s="6"/>
      <c r="N108" s="6"/>
      <c r="O108" s="6"/>
      <c r="S108" s="6"/>
      <c r="T108" s="6"/>
      <c r="U108" s="6"/>
      <c r="V108" s="6"/>
      <c r="W108" s="6"/>
      <c r="X108" s="6"/>
      <c r="Y108" s="6"/>
      <c r="AB108" s="6"/>
      <c r="AC108" s="6"/>
      <c r="AD108" s="166"/>
    </row>
    <row r="109" spans="4:30" ht="12.75">
      <c r="D109" s="60"/>
      <c r="F109" s="182"/>
      <c r="G109" s="181"/>
      <c r="H109" s="6"/>
      <c r="I109" s="6"/>
      <c r="J109" s="6"/>
      <c r="K109" s="6"/>
      <c r="L109" s="6"/>
      <c r="M109" s="6"/>
      <c r="N109" s="6"/>
      <c r="O109" s="6"/>
      <c r="S109" s="6"/>
      <c r="T109" s="6"/>
      <c r="U109" s="6"/>
      <c r="V109" s="6"/>
      <c r="W109" s="6"/>
      <c r="X109" s="6"/>
      <c r="Y109" s="6"/>
      <c r="AB109" s="6"/>
      <c r="AC109" s="6"/>
      <c r="AD109" s="166"/>
    </row>
    <row r="110" spans="4:30" ht="12.75">
      <c r="D110" s="60"/>
      <c r="F110" s="1"/>
      <c r="G110" s="181"/>
      <c r="H110" s="6"/>
      <c r="I110" s="6"/>
      <c r="J110" s="6"/>
      <c r="K110" s="6"/>
      <c r="L110" s="6"/>
      <c r="M110" s="6"/>
      <c r="N110" s="6"/>
      <c r="O110" s="6"/>
      <c r="S110" s="6"/>
      <c r="T110" s="6"/>
      <c r="U110" s="6"/>
      <c r="V110" s="6"/>
      <c r="W110" s="6"/>
      <c r="X110" s="6"/>
      <c r="Y110" s="6"/>
      <c r="AB110" s="6"/>
      <c r="AC110" s="6"/>
      <c r="AD110" s="166"/>
    </row>
    <row r="111" spans="4:30" ht="12.75">
      <c r="D111" s="60"/>
      <c r="F111" s="1"/>
      <c r="G111" s="181"/>
      <c r="H111" s="6"/>
      <c r="I111" s="6"/>
      <c r="J111" s="6"/>
      <c r="K111" s="6"/>
      <c r="L111" s="6"/>
      <c r="M111" s="6"/>
      <c r="N111" s="6"/>
      <c r="O111" s="6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168"/>
    </row>
    <row r="112" spans="4:30" ht="12.75">
      <c r="D112" s="60"/>
      <c r="F112" s="1"/>
      <c r="G112" s="181"/>
      <c r="H112" s="6"/>
      <c r="I112" s="6"/>
      <c r="J112" s="6"/>
      <c r="K112" s="6"/>
      <c r="L112" s="6"/>
      <c r="M112" s="6"/>
      <c r="N112" s="6"/>
      <c r="O112" s="6"/>
      <c r="S112" s="6"/>
      <c r="T112" s="6"/>
      <c r="U112" s="6"/>
      <c r="V112" s="6"/>
      <c r="W112" s="6"/>
      <c r="X112" s="6"/>
      <c r="Y112" s="6"/>
      <c r="AB112" s="6"/>
      <c r="AC112" s="6"/>
      <c r="AD112" s="166"/>
    </row>
    <row r="113" spans="4:30" ht="12.75">
      <c r="D113" s="60"/>
      <c r="F113" s="182"/>
      <c r="G113" s="181"/>
      <c r="H113" s="6"/>
      <c r="I113" s="6"/>
      <c r="J113" s="6"/>
      <c r="K113" s="6"/>
      <c r="L113" s="6"/>
      <c r="M113" s="6"/>
      <c r="N113" s="6"/>
      <c r="O113" s="6"/>
      <c r="S113" s="6"/>
      <c r="T113" s="6"/>
      <c r="U113" s="6"/>
      <c r="V113" s="6"/>
      <c r="W113" s="6"/>
      <c r="X113" s="6"/>
      <c r="Y113" s="6"/>
      <c r="AB113" s="6"/>
      <c r="AC113" s="6"/>
      <c r="AD113" s="166"/>
    </row>
    <row r="114" spans="4:30" ht="12.75">
      <c r="D114" s="60"/>
      <c r="F114" s="1"/>
      <c r="G114" s="181"/>
      <c r="H114" s="6"/>
      <c r="I114" s="6"/>
      <c r="J114" s="6"/>
      <c r="K114" s="6"/>
      <c r="L114" s="6"/>
      <c r="M114" s="6"/>
      <c r="N114" s="6"/>
      <c r="O114" s="6"/>
      <c r="S114" s="6"/>
      <c r="T114" s="6"/>
      <c r="U114" s="6"/>
      <c r="V114" s="6"/>
      <c r="W114" s="6"/>
      <c r="X114" s="6"/>
      <c r="Y114" s="6"/>
      <c r="AB114" s="6"/>
      <c r="AC114" s="6"/>
      <c r="AD114" s="166"/>
    </row>
    <row r="115" spans="4:30" ht="12.75">
      <c r="D115" s="60"/>
      <c r="F115" s="1"/>
      <c r="G115" s="181"/>
      <c r="H115" s="6"/>
      <c r="I115" s="6"/>
      <c r="J115" s="6"/>
      <c r="K115" s="6"/>
      <c r="L115" s="6"/>
      <c r="M115" s="6"/>
      <c r="N115" s="6"/>
      <c r="O115" s="6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168"/>
    </row>
    <row r="116" spans="4:30" ht="12.75">
      <c r="D116" s="60"/>
      <c r="F116" s="1"/>
      <c r="G116" s="181"/>
      <c r="H116" s="6"/>
      <c r="I116" s="6"/>
      <c r="J116" s="6"/>
      <c r="K116" s="6"/>
      <c r="L116" s="6"/>
      <c r="M116" s="6"/>
      <c r="N116" s="6"/>
      <c r="O116" s="6"/>
      <c r="S116" s="6"/>
      <c r="T116" s="6"/>
      <c r="U116" s="6"/>
      <c r="V116" s="6"/>
      <c r="W116" s="6"/>
      <c r="X116" s="6"/>
      <c r="Y116" s="6"/>
      <c r="AB116" s="6"/>
      <c r="AC116" s="6"/>
      <c r="AD116" s="166"/>
    </row>
    <row r="117" spans="4:30" ht="12.75">
      <c r="D117" s="60"/>
      <c r="F117" s="182"/>
      <c r="G117" s="181"/>
      <c r="H117" s="6"/>
      <c r="I117" s="6"/>
      <c r="J117" s="6"/>
      <c r="K117" s="6"/>
      <c r="L117" s="6"/>
      <c r="M117" s="6"/>
      <c r="N117" s="6"/>
      <c r="O117" s="6"/>
      <c r="S117" s="6"/>
      <c r="T117" s="6"/>
      <c r="U117" s="6"/>
      <c r="V117" s="6"/>
      <c r="W117" s="6"/>
      <c r="X117" s="6"/>
      <c r="Y117" s="6"/>
      <c r="AB117" s="6"/>
      <c r="AC117" s="6"/>
      <c r="AD117" s="166"/>
    </row>
    <row r="118" spans="4:30" ht="12.75">
      <c r="D118" s="60"/>
      <c r="F118" s="1"/>
      <c r="G118" s="181"/>
      <c r="H118" s="6"/>
      <c r="I118" s="6"/>
      <c r="J118" s="6"/>
      <c r="K118" s="6"/>
      <c r="L118" s="6"/>
      <c r="M118" s="6"/>
      <c r="N118" s="6"/>
      <c r="O118" s="6"/>
      <c r="S118" s="6"/>
      <c r="T118" s="6"/>
      <c r="U118" s="6"/>
      <c r="V118" s="6"/>
      <c r="W118" s="6"/>
      <c r="X118" s="6"/>
      <c r="Y118" s="6"/>
      <c r="AB118" s="6"/>
      <c r="AC118" s="6"/>
      <c r="AD118" s="166"/>
    </row>
    <row r="119" spans="4:30" ht="12.75">
      <c r="D119" s="60"/>
      <c r="F119" s="1"/>
      <c r="G119" s="181"/>
      <c r="H119" s="6"/>
      <c r="I119" s="6"/>
      <c r="J119" s="6"/>
      <c r="K119" s="6"/>
      <c r="L119" s="6"/>
      <c r="M119" s="6"/>
      <c r="N119" s="6"/>
      <c r="O119" s="6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168"/>
    </row>
    <row r="120" spans="4:30" ht="12.75">
      <c r="D120" s="60"/>
      <c r="F120" s="1"/>
      <c r="G120" s="181"/>
      <c r="H120" s="6"/>
      <c r="I120" s="6"/>
      <c r="J120" s="6"/>
      <c r="K120" s="6"/>
      <c r="L120" s="6"/>
      <c r="M120" s="6"/>
      <c r="N120" s="6"/>
      <c r="O120" s="6"/>
      <c r="S120" s="6"/>
      <c r="T120" s="6"/>
      <c r="U120" s="6"/>
      <c r="V120" s="6"/>
      <c r="W120" s="6"/>
      <c r="X120" s="6"/>
      <c r="Y120" s="6"/>
      <c r="AB120" s="6"/>
      <c r="AC120" s="6"/>
      <c r="AD120" s="166"/>
    </row>
    <row r="121" spans="4:30" ht="12.75">
      <c r="D121" s="60"/>
      <c r="F121" s="182"/>
      <c r="G121" s="181"/>
      <c r="H121" s="6"/>
      <c r="I121" s="6"/>
      <c r="J121" s="6"/>
      <c r="K121" s="6"/>
      <c r="L121" s="6"/>
      <c r="M121" s="6"/>
      <c r="N121" s="6"/>
      <c r="O121" s="6"/>
      <c r="S121" s="6"/>
      <c r="T121" s="6"/>
      <c r="U121" s="6"/>
      <c r="V121" s="6"/>
      <c r="W121" s="6"/>
      <c r="X121" s="6"/>
      <c r="Y121" s="6"/>
      <c r="AB121" s="6"/>
      <c r="AC121" s="6"/>
      <c r="AD121" s="166"/>
    </row>
    <row r="122" spans="4:30" ht="12.75">
      <c r="D122" s="60"/>
      <c r="F122" s="1"/>
      <c r="G122" s="181"/>
      <c r="H122" s="6"/>
      <c r="I122" s="6"/>
      <c r="J122" s="6"/>
      <c r="K122" s="6"/>
      <c r="L122" s="6"/>
      <c r="M122" s="6"/>
      <c r="N122" s="6"/>
      <c r="O122" s="6"/>
      <c r="S122" s="6"/>
      <c r="T122" s="6"/>
      <c r="U122" s="6"/>
      <c r="V122" s="6"/>
      <c r="W122" s="6"/>
      <c r="X122" s="6"/>
      <c r="Y122" s="6"/>
      <c r="AB122" s="6"/>
      <c r="AC122" s="6"/>
      <c r="AD122" s="166"/>
    </row>
    <row r="123" spans="4:30" ht="12.75">
      <c r="D123" s="60"/>
      <c r="F123" s="1"/>
      <c r="G123" s="181"/>
      <c r="H123" s="6"/>
      <c r="I123" s="6"/>
      <c r="J123" s="6"/>
      <c r="K123" s="6"/>
      <c r="L123" s="6"/>
      <c r="M123" s="6"/>
      <c r="N123" s="6"/>
      <c r="O123" s="6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168"/>
    </row>
    <row r="124" ht="12.75">
      <c r="D124" s="60"/>
    </row>
    <row r="125" ht="12.75">
      <c r="D125" s="60"/>
    </row>
    <row r="126" ht="12.75">
      <c r="D126" s="60"/>
    </row>
    <row r="127" ht="12.75">
      <c r="D127" s="60"/>
    </row>
    <row r="128" ht="12.75">
      <c r="D128" s="60"/>
    </row>
    <row r="129" ht="12.75">
      <c r="D129" s="60"/>
    </row>
    <row r="130" ht="12.75">
      <c r="D130" s="60"/>
    </row>
    <row r="131" ht="12.75">
      <c r="D131" s="60"/>
    </row>
    <row r="132" ht="12.75">
      <c r="D132" s="60"/>
    </row>
    <row r="133" ht="12.75">
      <c r="D133" s="60"/>
    </row>
    <row r="134" ht="12.75">
      <c r="D134" s="60"/>
    </row>
    <row r="135" ht="12.75">
      <c r="D135" s="60"/>
    </row>
    <row r="136" ht="12.75">
      <c r="D136" s="60"/>
    </row>
    <row r="137" ht="12.75">
      <c r="D137" s="60"/>
    </row>
    <row r="138" ht="12.75">
      <c r="D138" s="60"/>
    </row>
    <row r="139" ht="12.75">
      <c r="D139" s="60"/>
    </row>
    <row r="140" ht="12.75">
      <c r="D140" s="60"/>
    </row>
    <row r="141" ht="12.75">
      <c r="D141" s="60"/>
    </row>
    <row r="142" ht="12.75">
      <c r="D142" s="60"/>
    </row>
    <row r="143" ht="12.75">
      <c r="D143" s="60"/>
    </row>
    <row r="144" ht="12.75">
      <c r="D144" s="60"/>
    </row>
    <row r="145" ht="12.75">
      <c r="D145" s="60"/>
    </row>
    <row r="146" ht="12.75">
      <c r="D146" s="60"/>
    </row>
    <row r="147" ht="12.75">
      <c r="D147" s="60"/>
    </row>
    <row r="148" ht="12.75">
      <c r="D148" s="60"/>
    </row>
    <row r="149" ht="12.75">
      <c r="D149" s="60"/>
    </row>
    <row r="150" ht="12.75">
      <c r="D150" s="60"/>
    </row>
    <row r="151" ht="12.75">
      <c r="D151" s="60"/>
    </row>
    <row r="152" ht="12.75">
      <c r="D152" s="60"/>
    </row>
    <row r="153" ht="12.75">
      <c r="D153" s="60"/>
    </row>
    <row r="154" ht="12.75">
      <c r="D154" s="60"/>
    </row>
    <row r="155" ht="12.75">
      <c r="D155" s="60"/>
    </row>
    <row r="156" ht="12.75">
      <c r="D156" s="60"/>
    </row>
    <row r="157" ht="12.75">
      <c r="D157" s="60"/>
    </row>
    <row r="158" ht="12.75">
      <c r="D158" s="60"/>
    </row>
    <row r="159" ht="12.75">
      <c r="D159" s="60"/>
    </row>
    <row r="160" ht="12.75">
      <c r="D160" s="60"/>
    </row>
    <row r="161" ht="12.75">
      <c r="D161" s="60"/>
    </row>
    <row r="162" ht="12.75">
      <c r="D162" s="60"/>
    </row>
    <row r="163" ht="12.75">
      <c r="D163" s="60"/>
    </row>
    <row r="164" ht="12.75">
      <c r="D164" s="60"/>
    </row>
    <row r="165" ht="12.75">
      <c r="D165" s="60"/>
    </row>
    <row r="166" ht="12.75">
      <c r="D166" s="60"/>
    </row>
    <row r="167" ht="12.75">
      <c r="D167" s="60"/>
    </row>
    <row r="168" ht="12.75">
      <c r="D168" s="60"/>
    </row>
    <row r="169" ht="12.75">
      <c r="D169" s="60"/>
    </row>
    <row r="170" ht="12.75">
      <c r="D170" s="60"/>
    </row>
    <row r="171" ht="12.75">
      <c r="D171" s="60"/>
    </row>
    <row r="172" ht="12.75">
      <c r="D172" s="60"/>
    </row>
    <row r="173" ht="12.75">
      <c r="D173" s="60"/>
    </row>
    <row r="174" ht="12.75">
      <c r="D174" s="60"/>
    </row>
    <row r="175" ht="12.75">
      <c r="D175" s="60"/>
    </row>
    <row r="176" ht="12.75">
      <c r="D176" s="60"/>
    </row>
    <row r="177" ht="12.75">
      <c r="D177" s="60"/>
    </row>
    <row r="178" ht="12.75">
      <c r="D178" s="60"/>
    </row>
    <row r="179" ht="12.75">
      <c r="D179" s="60"/>
    </row>
    <row r="180" ht="12.75">
      <c r="D180" s="60"/>
    </row>
    <row r="181" ht="12.75">
      <c r="D181" s="60"/>
    </row>
    <row r="182" ht="12.75">
      <c r="D182" s="60"/>
    </row>
    <row r="183" ht="12.75">
      <c r="D183" s="60"/>
    </row>
    <row r="184" ht="12.75">
      <c r="D184" s="60"/>
    </row>
    <row r="185" ht="12.75">
      <c r="D185" s="60"/>
    </row>
    <row r="186" ht="12.75">
      <c r="D186" s="60"/>
    </row>
    <row r="187" ht="12.75">
      <c r="D187" s="60"/>
    </row>
    <row r="188" ht="12.75">
      <c r="D188" s="60"/>
    </row>
    <row r="189" ht="12.75">
      <c r="D189" s="60"/>
    </row>
    <row r="190" ht="12.75">
      <c r="D190" s="60"/>
    </row>
    <row r="191" ht="12.75">
      <c r="D191" s="60"/>
    </row>
    <row r="192" ht="12.75">
      <c r="D192" s="60"/>
    </row>
    <row r="193" ht="12.75">
      <c r="D193" s="60"/>
    </row>
    <row r="194" ht="12.75">
      <c r="D194" s="60"/>
    </row>
    <row r="195" ht="12.75">
      <c r="D195" s="60"/>
    </row>
    <row r="196" ht="12.75">
      <c r="D196" s="60"/>
    </row>
    <row r="197" ht="12.75">
      <c r="D197" s="6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Samland</dc:creator>
  <cp:keywords/>
  <dc:description/>
  <cp:lastModifiedBy>SchefflerJ</cp:lastModifiedBy>
  <cp:lastPrinted>2011-10-12T11:49:48Z</cp:lastPrinted>
  <dcterms:created xsi:type="dcterms:W3CDTF">1999-11-15T13:10:54Z</dcterms:created>
  <dcterms:modified xsi:type="dcterms:W3CDTF">2011-10-19T10:55:30Z</dcterms:modified>
  <cp:category/>
  <cp:version/>
  <cp:contentType/>
  <cp:contentStatus/>
</cp:coreProperties>
</file>