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tabRatio="714" activeTab="12"/>
  </bookViews>
  <sheets>
    <sheet name="30-37" sheetId="1" r:id="rId1"/>
    <sheet name="3811" sheetId="2" r:id="rId2"/>
    <sheet name="40-41" sheetId="3" r:id="rId3"/>
    <sheet name="42" sheetId="4" r:id="rId4"/>
    <sheet name="43" sheetId="5" r:id="rId5"/>
    <sheet name="44" sheetId="6" r:id="rId6"/>
    <sheet name="45-47" sheetId="7" r:id="rId7"/>
    <sheet name="4811" sheetId="8" r:id="rId8"/>
    <sheet name="50-59Ertrag" sheetId="9" r:id="rId9"/>
    <sheet name="50-59Aufwand" sheetId="10" r:id="rId10"/>
    <sheet name="11126" sheetId="11" r:id="rId11"/>
    <sheet name="11127" sheetId="12" r:id="rId12"/>
    <sheet name="54" sheetId="13" r:id="rId13"/>
  </sheets>
  <definedNames/>
  <calcPr fullCalcOnLoad="1"/>
</workbook>
</file>

<file path=xl/comments5.xml><?xml version="1.0" encoding="utf-8"?>
<comments xmlns="http://schemas.openxmlformats.org/spreadsheetml/2006/main">
  <authors>
    <author>Scharenberg</author>
  </authors>
  <commentList>
    <comment ref="AF4" authorId="0">
      <text>
        <r>
          <rPr>
            <b/>
            <sz val="8"/>
            <rFont val="Tahoma"/>
            <family val="0"/>
          </rPr>
          <t>Scharenberg:</t>
        </r>
        <r>
          <rPr>
            <sz val="8"/>
            <rFont val="Tahoma"/>
            <family val="0"/>
          </rPr>
          <t xml:space="preserve">
64.786,58 € Ausgaben für Radwegekonzept zzgl. Voraussichtlich 7.629,32 € Restbudget</t>
        </r>
      </text>
    </comment>
  </commentList>
</comments>
</file>

<file path=xl/sharedStrings.xml><?xml version="1.0" encoding="utf-8"?>
<sst xmlns="http://schemas.openxmlformats.org/spreadsheetml/2006/main" count="1401" uniqueCount="170">
  <si>
    <t>Ges.-Hhansatz</t>
  </si>
  <si>
    <t>Mai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</si>
  <si>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</si>
  <si>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</si>
  <si>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</si>
  <si>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</si>
  <si>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</si>
  <si>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</si>
  <si>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</si>
  <si>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</si>
  <si>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</si>
  <si>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</si>
  <si>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</si>
  <si>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</si>
  <si>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Ergebnis</t>
  </si>
  <si>
    <t>Personalnebenausgaben</t>
  </si>
  <si>
    <t>Aus- und Fortbildung</t>
  </si>
  <si>
    <t>Fachliteratur</t>
  </si>
  <si>
    <t>Fernmeldekosten</t>
  </si>
  <si>
    <t>Reisekosten</t>
  </si>
  <si>
    <t>Mitgliedsbeiträge</t>
  </si>
  <si>
    <t>Stand Ende:</t>
  </si>
  <si>
    <t>Kosten für Dienst-Kfz</t>
  </si>
  <si>
    <t xml:space="preserve">Bereingt.AO-Soll </t>
  </si>
  <si>
    <t>Ber.AO-Soll</t>
  </si>
  <si>
    <t>Plan</t>
  </si>
  <si>
    <t>Leistungsumfang:</t>
  </si>
  <si>
    <t>Erläuterung/Prognose:</t>
  </si>
  <si>
    <t>Produkt:</t>
  </si>
  <si>
    <t>Förderung der Frauen- und Mädchenarbeit</t>
  </si>
  <si>
    <t>Öffentlichkeitsarbeit</t>
  </si>
  <si>
    <t>Prognose</t>
  </si>
  <si>
    <t>Budget:</t>
  </si>
  <si>
    <t>Prognose:</t>
  </si>
  <si>
    <t>Dkr</t>
  </si>
  <si>
    <t>Bud</t>
  </si>
  <si>
    <t>SK</t>
  </si>
  <si>
    <t>3488190</t>
  </si>
  <si>
    <t>3811230</t>
  </si>
  <si>
    <t>3482110</t>
  </si>
  <si>
    <t>3811600</t>
  </si>
  <si>
    <t>3811700</t>
  </si>
  <si>
    <t>3485100</t>
  </si>
  <si>
    <t>0540</t>
  </si>
  <si>
    <t>54</t>
  </si>
  <si>
    <t>11126000</t>
  </si>
  <si>
    <t>3141110</t>
  </si>
  <si>
    <t>3142000</t>
  </si>
  <si>
    <t>3321000</t>
  </si>
  <si>
    <t>3811340</t>
  </si>
  <si>
    <t>11127000</t>
  </si>
  <si>
    <t>3148100</t>
  </si>
  <si>
    <t>Produkt</t>
  </si>
  <si>
    <t>Erst. von übrigen Bereichen</t>
  </si>
  <si>
    <t>Erst. FD 33</t>
  </si>
  <si>
    <t>Erst. von Gem.</t>
  </si>
  <si>
    <t>Erst. durch KHVS, KMS</t>
  </si>
  <si>
    <t>Erst. Liegenschaften</t>
  </si>
  <si>
    <t>Erst. Abfallwirtschaft</t>
  </si>
  <si>
    <t>Erstatt. v. kostenr. Einrichtu ngen</t>
  </si>
  <si>
    <t>Zuw. des Landes für Veranst. der Gleichstellungsstelle</t>
  </si>
  <si>
    <t>Zuweisungen für laufende Zwecke von Gemeinden/ GV</t>
  </si>
  <si>
    <t>Benutzungsgebühren und ähnliche Entgelte</t>
  </si>
  <si>
    <t>zweckgebundene Spenden von übrigen Bereichen</t>
  </si>
  <si>
    <t>ordentlich</t>
  </si>
  <si>
    <t>außerordentlich</t>
  </si>
  <si>
    <t>ILV-Erträge</t>
  </si>
  <si>
    <t>Konto</t>
  </si>
  <si>
    <t>4012000</t>
  </si>
  <si>
    <t>4022000</t>
  </si>
  <si>
    <t>4032000</t>
  </si>
  <si>
    <t>4222200</t>
  </si>
  <si>
    <t>4261300</t>
  </si>
  <si>
    <t>4271200</t>
  </si>
  <si>
    <t>4271210</t>
  </si>
  <si>
    <t>4271380</t>
  </si>
  <si>
    <t>4411100</t>
  </si>
  <si>
    <t>4429600</t>
  </si>
  <si>
    <t>4431140</t>
  </si>
  <si>
    <t>4431170</t>
  </si>
  <si>
    <t>4431230</t>
  </si>
  <si>
    <t>4431580</t>
  </si>
  <si>
    <t>4431670</t>
  </si>
  <si>
    <t>4441190</t>
  </si>
  <si>
    <t>4711700</t>
  </si>
  <si>
    <t>4711800</t>
  </si>
  <si>
    <t>4721200</t>
  </si>
  <si>
    <t>4811180</t>
  </si>
  <si>
    <t>4811290</t>
  </si>
  <si>
    <t>4811740</t>
  </si>
  <si>
    <t>Dienstaufwendungen für Arbeitnehmer</t>
  </si>
  <si>
    <t>Versorgungsbeiträge für Arbeitnehmer</t>
  </si>
  <si>
    <t>Sozialversicherungsbeiträge für Arbeitnehmer</t>
  </si>
  <si>
    <t>Anschaffung von Geräten und Ausrüstungsgegenständen</t>
  </si>
  <si>
    <t>Veranst. der Gleichstellungsbeauftragten</t>
  </si>
  <si>
    <t>Geschäftsaufw.</t>
  </si>
  <si>
    <t>Geschäftsaufwendungen Präventionsrat</t>
  </si>
  <si>
    <t>Künstlersozialabgabe u. ä.</t>
  </si>
  <si>
    <t>Abschreibungen auf Betriebs- und Geschäfts- ausstattung</t>
  </si>
  <si>
    <t>Auflösung von Sammelposten</t>
  </si>
  <si>
    <t>Sonstige Abschreibungen auf Forderungen</t>
  </si>
  <si>
    <t>Erstattungen an -EDV-</t>
  </si>
  <si>
    <t>Erst. Handwerker an IWB</t>
  </si>
  <si>
    <t>Personal</t>
  </si>
  <si>
    <t>Sachaufwand</t>
  </si>
  <si>
    <t>Transferaufwand</t>
  </si>
  <si>
    <t>sonstige</t>
  </si>
  <si>
    <t xml:space="preserve">außerordentlich </t>
  </si>
  <si>
    <t>ILV-Aufwand</t>
  </si>
  <si>
    <t>5119100</t>
  </si>
  <si>
    <t>5025000</t>
  </si>
  <si>
    <t>5041000</t>
  </si>
  <si>
    <t>5131000</t>
  </si>
  <si>
    <t>5322000</t>
  </si>
  <si>
    <t>5399800</t>
  </si>
  <si>
    <t>5399900</t>
  </si>
  <si>
    <t>Skontoaufwand</t>
  </si>
  <si>
    <t>Erträge aus abgeschriebenen Forderungen</t>
  </si>
  <si>
    <t>Zuschreibungen aus der Werterhöhung von Vermögensgegenständen</t>
  </si>
  <si>
    <t>Außerplanmäßige Abschreibungen auf Sachvermögen</t>
  </si>
  <si>
    <t>Aufw. RBW - bewegl. VG (AK/HK über 1.000 €)</t>
  </si>
  <si>
    <t>Skontoertrag</t>
  </si>
  <si>
    <t>Sonstige Erträge</t>
  </si>
  <si>
    <t>Prognose OE 51</t>
  </si>
  <si>
    <t>Budget</t>
  </si>
  <si>
    <t>Gleichstellungsarbeit intern</t>
  </si>
  <si>
    <t>Verantwortlich: Frau Tödter</t>
  </si>
  <si>
    <t>Gleichstellungsarbeit extern</t>
  </si>
  <si>
    <t>Gleichstellungsbeauftragte</t>
  </si>
  <si>
    <t>ER</t>
  </si>
  <si>
    <t>5011000</t>
  </si>
  <si>
    <t>Spenden</t>
  </si>
  <si>
    <t>SA</t>
  </si>
  <si>
    <t>AU</t>
  </si>
  <si>
    <t>Typ</t>
  </si>
  <si>
    <t>Prüfung Produktkonto</t>
  </si>
  <si>
    <t>Tap</t>
  </si>
  <si>
    <t>Stand Berichtsmonat</t>
  </si>
  <si>
    <t>Beratung von Mitarbeiterinnen</t>
  </si>
  <si>
    <t>Veranstaltungen für weibliche Führungskräfte/Mitarbeiterinnen</t>
  </si>
  <si>
    <t>Mitwirkung Personalentwicklung</t>
  </si>
  <si>
    <t>Mitwirkung bei Personalentscheidungen</t>
  </si>
  <si>
    <t>Leitung Gender-Team</t>
  </si>
  <si>
    <t>Fälle</t>
  </si>
  <si>
    <t>Teilnehmerinnen</t>
  </si>
  <si>
    <t>Fachtagungen/Veranstaltungen</t>
  </si>
  <si>
    <t>Mitwirkung in politischen Gremien</t>
  </si>
  <si>
    <t>Beratung von Bürgerinnen</t>
  </si>
  <si>
    <t>Externe Arbeitsgruppen</t>
  </si>
  <si>
    <t>Beratung und Vernetzung von Gleichstellungsbeauftragten</t>
  </si>
  <si>
    <t>Öffentlichkeitsarbeit/Broschüren</t>
  </si>
  <si>
    <t>Erträge</t>
  </si>
  <si>
    <t>Aufwendungen</t>
  </si>
  <si>
    <t>abgelaufene Monate</t>
  </si>
  <si>
    <t>folgende Monate</t>
  </si>
  <si>
    <t>kommende Buchungen linear</t>
  </si>
  <si>
    <t>kommende Buchungen manuell</t>
  </si>
  <si>
    <t xml:space="preserve"> abweichende Prognose FD</t>
  </si>
  <si>
    <t xml:space="preserve">Ber.AO-Soll </t>
  </si>
  <si>
    <t>5129000</t>
  </si>
  <si>
    <t>Sonstige periodenfremde Aufwendungen</t>
  </si>
  <si>
    <t>5029000</t>
  </si>
  <si>
    <t>Sonstige periodenfremde Erträge</t>
  </si>
  <si>
    <t>Abschreibungen, Zinsen</t>
  </si>
  <si>
    <t>Mitwirkung in Arbeitsgruppen/Gremien</t>
  </si>
  <si>
    <t>Erträge:</t>
  </si>
  <si>
    <t>Aufwendungen:</t>
  </si>
  <si>
    <t>Werte lt. Anlagebuchhaltung</t>
  </si>
  <si>
    <t xml:space="preserve"> </t>
  </si>
  <si>
    <t>l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</si>
</sst>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"/>
    <numFmt numFmtId="173" formatCode="#,##0;[Red]\-#,##0"/>
    <numFmt numFmtId="174" formatCode="#,##0_ ;[Red]\-#,##0\ "/>
    <numFmt numFmtId="175" formatCode="d/m/yyyy"/>
    <numFmt numFmtId="176" formatCode="#,##0.0"/>
    <numFmt numFmtId="177" formatCode="[Red][&lt;0]\-#,##0.00;#,##0.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48"/>
      <name val="Arial"/>
      <family val="2"/>
    </font>
    <font>
      <sz val="9.5"/>
      <name val="Arial"/>
      <family val="0"/>
    </font>
    <font>
      <sz val="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0"/>
    </font>
    <font>
      <b/>
      <sz val="28"/>
      <color indexed="10"/>
      <name val="Wingdings"/>
      <family val="0"/>
    </font>
    <font>
      <b/>
      <sz val="28"/>
      <color indexed="13"/>
      <name val="Wingdings"/>
      <family val="0"/>
    </font>
    <font>
      <b/>
      <sz val="28"/>
      <color indexed="11"/>
      <name val="Wingdings"/>
      <family val="0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72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7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2" borderId="0" xfId="0" applyNumberFormat="1" applyFill="1" applyBorder="1" applyAlignment="1">
      <alignment/>
    </xf>
    <xf numFmtId="0" fontId="4" fillId="2" borderId="3" xfId="0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1" fontId="11" fillId="4" borderId="1" xfId="0" applyNumberFormat="1" applyFont="1" applyFill="1" applyBorder="1" applyAlignment="1">
      <alignment horizontal="centerContinuous"/>
    </xf>
    <xf numFmtId="4" fontId="4" fillId="3" borderId="1" xfId="0" applyNumberFormat="1" applyFont="1" applyFill="1" applyBorder="1" applyAlignment="1">
      <alignment horizontal="centerContinuous"/>
    </xf>
    <xf numFmtId="4" fontId="4" fillId="2" borderId="3" xfId="0" applyNumberFormat="1" applyFont="1" applyFill="1" applyBorder="1" applyAlignment="1">
      <alignment horizontal="centerContinuous"/>
    </xf>
    <xf numFmtId="4" fontId="0" fillId="5" borderId="0" xfId="0" applyNumberFormat="1" applyFill="1" applyBorder="1" applyAlignment="1">
      <alignment/>
    </xf>
    <xf numFmtId="4" fontId="4" fillId="3" borderId="3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175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4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4" fontId="0" fillId="0" borderId="4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 quotePrefix="1">
      <alignment horizontal="left"/>
    </xf>
    <xf numFmtId="4" fontId="6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Continuous"/>
    </xf>
    <xf numFmtId="3" fontId="6" fillId="0" borderId="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5" fillId="0" borderId="0" xfId="16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0" fillId="6" borderId="6" xfId="0" applyNumberFormat="1" applyFill="1" applyBorder="1" applyAlignment="1">
      <alignment/>
    </xf>
    <xf numFmtId="4" fontId="0" fillId="6" borderId="6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4" fontId="0" fillId="6" borderId="6" xfId="0" applyNumberFormat="1" applyFill="1" applyBorder="1" applyAlignment="1">
      <alignment horizontal="center"/>
    </xf>
    <xf numFmtId="4" fontId="0" fillId="6" borderId="6" xfId="0" applyNumberFormat="1" applyFont="1" applyFill="1" applyBorder="1" applyAlignment="1">
      <alignment/>
    </xf>
    <xf numFmtId="0" fontId="0" fillId="5" borderId="6" xfId="0" applyFill="1" applyBorder="1" applyAlignment="1">
      <alignment horizontal="center" wrapText="1"/>
    </xf>
    <xf numFmtId="4" fontId="4" fillId="7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Continuous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173" fontId="6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4" borderId="8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9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0" fontId="0" fillId="4" borderId="0" xfId="0" applyFont="1" applyFill="1" applyAlignment="1" quotePrefix="1">
      <alignment horizontal="left"/>
    </xf>
    <xf numFmtId="0" fontId="6" fillId="8" borderId="0" xfId="0" applyFont="1" applyFill="1" applyAlignment="1" quotePrefix="1">
      <alignment horizontal="left"/>
    </xf>
    <xf numFmtId="0" fontId="6" fillId="8" borderId="0" xfId="0" applyFont="1" applyFill="1" applyAlignment="1">
      <alignment/>
    </xf>
    <xf numFmtId="3" fontId="0" fillId="6" borderId="6" xfId="0" applyNumberForma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Continuous"/>
    </xf>
    <xf numFmtId="3" fontId="6" fillId="0" borderId="8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0" fillId="4" borderId="20" xfId="0" applyFill="1" applyBorder="1" applyAlignment="1">
      <alignment horizontal="center"/>
    </xf>
    <xf numFmtId="3" fontId="5" fillId="9" borderId="21" xfId="0" applyNumberFormat="1" applyFont="1" applyFill="1" applyBorder="1" applyAlignment="1">
      <alignment/>
    </xf>
    <xf numFmtId="3" fontId="5" fillId="9" borderId="22" xfId="0" applyNumberFormat="1" applyFont="1" applyFill="1" applyBorder="1" applyAlignment="1">
      <alignment/>
    </xf>
    <xf numFmtId="3" fontId="5" fillId="9" borderId="2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5" fillId="9" borderId="26" xfId="0" applyNumberFormat="1" applyFont="1" applyFill="1" applyBorder="1" applyAlignment="1">
      <alignment/>
    </xf>
    <xf numFmtId="173" fontId="1" fillId="0" borderId="8" xfId="0" applyNumberFormat="1" applyFont="1" applyFill="1" applyBorder="1" applyAlignment="1">
      <alignment horizontal="center"/>
    </xf>
    <xf numFmtId="0" fontId="0" fillId="9" borderId="23" xfId="0" applyFill="1" applyBorder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22" fillId="10" borderId="23" xfId="0" applyFont="1" applyFill="1" applyBorder="1" applyAlignment="1">
      <alignment horizontal="right"/>
    </xf>
    <xf numFmtId="3" fontId="22" fillId="10" borderId="23" xfId="0" applyNumberFormat="1" applyFont="1" applyFill="1" applyBorder="1" applyAlignment="1">
      <alignment/>
    </xf>
    <xf numFmtId="3" fontId="22" fillId="10" borderId="26" xfId="0" applyNumberFormat="1" applyFont="1" applyFill="1" applyBorder="1" applyAlignment="1">
      <alignment/>
    </xf>
    <xf numFmtId="3" fontId="22" fillId="10" borderId="21" xfId="0" applyNumberFormat="1" applyFont="1" applyFill="1" applyBorder="1" applyAlignment="1">
      <alignment/>
    </xf>
    <xf numFmtId="3" fontId="22" fillId="10" borderId="22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4" fontId="0" fillId="0" borderId="27" xfId="0" applyNumberFormat="1" applyFont="1" applyBorder="1" applyAlignment="1">
      <alignment/>
    </xf>
    <xf numFmtId="0" fontId="4" fillId="3" borderId="1" xfId="0" applyFont="1" applyFill="1" applyBorder="1" applyAlignment="1">
      <alignment horizontal="centerContinuous"/>
    </xf>
    <xf numFmtId="4" fontId="6" fillId="0" borderId="27" xfId="0" applyNumberFormat="1" applyFont="1" applyBorder="1" applyAlignment="1">
      <alignment/>
    </xf>
    <xf numFmtId="0" fontId="4" fillId="5" borderId="6" xfId="0" applyFont="1" applyFill="1" applyBorder="1" applyAlignment="1">
      <alignment horizontal="left"/>
    </xf>
    <xf numFmtId="4" fontId="4" fillId="5" borderId="16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5" borderId="23" xfId="0" applyFill="1" applyBorder="1" applyAlignment="1">
      <alignment/>
    </xf>
    <xf numFmtId="3" fontId="5" fillId="5" borderId="23" xfId="0" applyNumberFormat="1" applyFont="1" applyFill="1" applyBorder="1" applyAlignment="1">
      <alignment/>
    </xf>
    <xf numFmtId="3" fontId="5" fillId="5" borderId="26" xfId="0" applyNumberFormat="1" applyFont="1" applyFill="1" applyBorder="1" applyAlignment="1">
      <alignment/>
    </xf>
    <xf numFmtId="3" fontId="5" fillId="5" borderId="21" xfId="0" applyNumberFormat="1" applyFont="1" applyFill="1" applyBorder="1" applyAlignment="1">
      <alignment/>
    </xf>
    <xf numFmtId="3" fontId="5" fillId="5" borderId="22" xfId="0" applyNumberFormat="1" applyFont="1" applyFill="1" applyBorder="1" applyAlignment="1">
      <alignment/>
    </xf>
    <xf numFmtId="0" fontId="22" fillId="7" borderId="23" xfId="0" applyFont="1" applyFill="1" applyBorder="1" applyAlignment="1">
      <alignment horizontal="right"/>
    </xf>
    <xf numFmtId="3" fontId="22" fillId="7" borderId="23" xfId="0" applyNumberFormat="1" applyFont="1" applyFill="1" applyBorder="1" applyAlignment="1">
      <alignment/>
    </xf>
    <xf numFmtId="3" fontId="22" fillId="10" borderId="28" xfId="0" applyNumberFormat="1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6" fillId="10" borderId="0" xfId="0" applyFont="1" applyFill="1" applyAlignment="1">
      <alignment horizontal="left"/>
    </xf>
    <xf numFmtId="3" fontId="22" fillId="7" borderId="26" xfId="0" applyNumberFormat="1" applyFont="1" applyFill="1" applyBorder="1" applyAlignment="1">
      <alignment/>
    </xf>
    <xf numFmtId="3" fontId="22" fillId="7" borderId="21" xfId="0" applyNumberFormat="1" applyFont="1" applyFill="1" applyBorder="1" applyAlignment="1">
      <alignment/>
    </xf>
    <xf numFmtId="3" fontId="22" fillId="7" borderId="22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4" fontId="4" fillId="7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4" fontId="0" fillId="0" borderId="0" xfId="0" applyNumberForma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7" borderId="13" xfId="0" applyNumberFormat="1" applyFont="1" applyFill="1" applyBorder="1" applyAlignment="1">
      <alignment/>
    </xf>
    <xf numFmtId="3" fontId="22" fillId="10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2" borderId="0" xfId="0" applyFill="1" applyBorder="1" applyAlignment="1">
      <alignment/>
    </xf>
    <xf numFmtId="4" fontId="0" fillId="3" borderId="8" xfId="0" applyNumberFormat="1" applyFill="1" applyBorder="1" applyAlignment="1">
      <alignment horizontal="center" wrapText="1"/>
    </xf>
    <xf numFmtId="4" fontId="0" fillId="2" borderId="8" xfId="0" applyNumberForma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3" fontId="1" fillId="0" borderId="16" xfId="0" applyNumberFormat="1" applyFont="1" applyFill="1" applyBorder="1" applyAlignment="1">
      <alignment horizontal="center"/>
    </xf>
    <xf numFmtId="173" fontId="1" fillId="0" borderId="29" xfId="0" applyNumberFormat="1" applyFont="1" applyFill="1" applyBorder="1" applyAlignment="1">
      <alignment horizontal="center"/>
    </xf>
    <xf numFmtId="173" fontId="1" fillId="0" borderId="20" xfId="0" applyNumberFormat="1" applyFont="1" applyFill="1" applyBorder="1" applyAlignment="1">
      <alignment horizontal="center"/>
    </xf>
    <xf numFmtId="173" fontId="1" fillId="0" borderId="30" xfId="0" applyNumberFormat="1" applyFont="1" applyFill="1" applyBorder="1" applyAlignment="1">
      <alignment horizontal="center"/>
    </xf>
    <xf numFmtId="173" fontId="1" fillId="0" borderId="31" xfId="0" applyNumberFormat="1" applyFont="1" applyFill="1" applyBorder="1" applyAlignment="1">
      <alignment horizontal="center"/>
    </xf>
    <xf numFmtId="173" fontId="1" fillId="0" borderId="32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'11126'!$A$30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'11126'!$B$30:$M$30</c:f>
              <c:numCache>
                <c:ptCount val="12"/>
                <c:pt idx="0">
                  <c:v>4143.37</c:v>
                </c:pt>
                <c:pt idx="1">
                  <c:v>7988.9</c:v>
                </c:pt>
                <c:pt idx="2">
                  <c:v>13269.2</c:v>
                </c:pt>
                <c:pt idx="3">
                  <c:v>17275.89</c:v>
                </c:pt>
                <c:pt idx="4">
                  <c:v>21199.29</c:v>
                </c:pt>
                <c:pt idx="5">
                  <c:v>28719.18</c:v>
                </c:pt>
                <c:pt idx="6">
                  <c:v>36705.78</c:v>
                </c:pt>
                <c:pt idx="7">
                  <c:v>40696.159999999996</c:v>
                </c:pt>
                <c:pt idx="8">
                  <c:v>46610.11</c:v>
                </c:pt>
                <c:pt idx="9">
                  <c:v>46610.11</c:v>
                </c:pt>
                <c:pt idx="10">
                  <c:v>46610.11</c:v>
                </c:pt>
                <c:pt idx="11">
                  <c:v>46610.11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'11126'!$A$31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'11126'!$B$31:$M$31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'11126'!$A$32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'11126'!$B$32:$M$32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356050"/>
        <c:axId val="42333539"/>
      </c:line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0"/>
        <c:lblOffset val="100"/>
        <c:noMultiLvlLbl val="0"/>
      </c:catAx>
      <c:valAx>
        <c:axId val="42333539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525"/>
          <c:w val="0.918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'11126'!$A$26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'11126'!$B$26:$M$26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'11126'!$A$27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'11126'!$B$27:$M$27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'11126'!$A$28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'11126'!$B$28:$M$28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4605"/>
        <c:crosses val="autoZero"/>
        <c:auto val="0"/>
        <c:lblOffset val="100"/>
        <c:noMultiLvlLbl val="0"/>
      </c:catAx>
      <c:valAx>
        <c:axId val="6464605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57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055"/>
          <c:w val="0.81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'11127'!$A$30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'11127'!$B$30:$M$30</c:f>
              <c:numCache>
                <c:ptCount val="12"/>
                <c:pt idx="0">
                  <c:v>4289.639999999999</c:v>
                </c:pt>
                <c:pt idx="1">
                  <c:v>8753.52</c:v>
                </c:pt>
                <c:pt idx="2">
                  <c:v>14628.77</c:v>
                </c:pt>
                <c:pt idx="3">
                  <c:v>19055.57</c:v>
                </c:pt>
                <c:pt idx="4">
                  <c:v>24018.8</c:v>
                </c:pt>
                <c:pt idx="5">
                  <c:v>35367.14</c:v>
                </c:pt>
                <c:pt idx="6">
                  <c:v>43474.7</c:v>
                </c:pt>
                <c:pt idx="7">
                  <c:v>47831.899999999994</c:v>
                </c:pt>
                <c:pt idx="8">
                  <c:v>53861.38999999999</c:v>
                </c:pt>
                <c:pt idx="9">
                  <c:v>53861.38999999999</c:v>
                </c:pt>
                <c:pt idx="10">
                  <c:v>53861.38999999999</c:v>
                </c:pt>
                <c:pt idx="11">
                  <c:v>53861.38999999999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'11127'!$A$31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'11127'!$B$31:$M$31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'11127'!$A$32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'11127'!$B$32:$M$32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181446"/>
        <c:axId val="53870967"/>
      </c:line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70967"/>
        <c:crosses val="autoZero"/>
        <c:auto val="0"/>
        <c:lblOffset val="100"/>
        <c:noMultiLvlLbl val="0"/>
      </c:catAx>
      <c:valAx>
        <c:axId val="53870967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81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525"/>
          <c:w val="0.918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'11127'!$A$26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'11127'!$B$26:$M$26</c:f>
              <c:numCache>
                <c:ptCount val="12"/>
                <c:pt idx="0">
                  <c:v>14</c:v>
                </c:pt>
                <c:pt idx="1">
                  <c:v>1514</c:v>
                </c:pt>
                <c:pt idx="2">
                  <c:v>1514</c:v>
                </c:pt>
                <c:pt idx="3">
                  <c:v>1519</c:v>
                </c:pt>
                <c:pt idx="4">
                  <c:v>4519</c:v>
                </c:pt>
                <c:pt idx="5">
                  <c:v>7917.32</c:v>
                </c:pt>
                <c:pt idx="6">
                  <c:v>8022.32</c:v>
                </c:pt>
                <c:pt idx="7">
                  <c:v>8119.07</c:v>
                </c:pt>
                <c:pt idx="8">
                  <c:v>8134.07</c:v>
                </c:pt>
                <c:pt idx="9">
                  <c:v>8134.07</c:v>
                </c:pt>
                <c:pt idx="10">
                  <c:v>8134.07</c:v>
                </c:pt>
                <c:pt idx="11">
                  <c:v>8134.07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'11127'!$A$27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'11127'!$B$27:$M$27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'11127'!$A$28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'11127'!$B$28:$M$28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2177"/>
        <c:crosses val="autoZero"/>
        <c:auto val="0"/>
        <c:lblOffset val="100"/>
        <c:noMultiLvlLbl val="0"/>
      </c:catAx>
      <c:valAx>
        <c:axId val="1472177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76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"/>
          <c:y val="0.9055"/>
          <c:w val="0.81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925"/>
          <c:w val="0.912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'54'!$A$30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'54'!$B$30:$M$30</c:f>
              <c:numCache/>
            </c:numRef>
          </c:val>
          <c:smooth val="0"/>
        </c:ser>
        <c:ser>
          <c:idx val="3"/>
          <c:order val="1"/>
          <c:tx>
            <c:strRef>
              <c:f>'54'!$A$31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'54'!$B$31:$M$31</c:f>
              <c:numCache/>
            </c:numRef>
          </c:val>
          <c:smooth val="0"/>
        </c:ser>
        <c:ser>
          <c:idx val="0"/>
          <c:order val="2"/>
          <c:tx>
            <c:strRef>
              <c:f>'54'!$A$32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'54'!$B$32:$M$32</c:f>
              <c:numCache/>
            </c:numRef>
          </c:val>
          <c:smooth val="0"/>
        </c:ser>
        <c:marker val="1"/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37483"/>
        <c:crosses val="autoZero"/>
        <c:auto val="0"/>
        <c:lblOffset val="100"/>
        <c:noMultiLvlLbl val="0"/>
      </c:catAx>
      <c:valAx>
        <c:axId val="52137483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49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906"/>
          <c:w val="0.893"/>
          <c:h val="0.0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525"/>
          <c:w val="0.918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'54'!$A$26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'54'!$B$26:$M$26</c:f>
              <c:numCache/>
            </c:numRef>
          </c:val>
          <c:smooth val="0"/>
        </c:ser>
        <c:ser>
          <c:idx val="3"/>
          <c:order val="1"/>
          <c:tx>
            <c:strRef>
              <c:f>'54'!$A$27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'54'!$B$27:$M$27</c:f>
              <c:numCache/>
            </c:numRef>
          </c:val>
          <c:smooth val="0"/>
        </c:ser>
        <c:ser>
          <c:idx val="0"/>
          <c:order val="2"/>
          <c:tx>
            <c:strRef>
              <c:f>'54'!$A$28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'54'!$B$28:$M$28</c:f>
              <c:numCache/>
            </c:numRef>
          </c:val>
          <c:smooth val="0"/>
        </c:ser>
        <c:marker val="1"/>
        <c:axId val="66584164"/>
        <c:axId val="6238656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86565"/>
        <c:crosses val="autoZero"/>
        <c:auto val="0"/>
        <c:lblOffset val="100"/>
        <c:noMultiLvlLbl val="0"/>
      </c:catAx>
      <c:valAx>
        <c:axId val="62386565"/>
        <c:scaling>
          <c:orientation val="minMax"/>
        </c:scaling>
        <c:axPos val="l"/>
        <c:majorGridlines/>
        <c:delete val="0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84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.9055"/>
          <c:w val="0.81875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23</xdr:row>
      <xdr:rowOff>152400</xdr:rowOff>
    </xdr:from>
    <xdr:to>
      <xdr:col>13</xdr:col>
      <xdr:colOff>19050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4410075" y="4029075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200025</xdr:rowOff>
    </xdr:from>
    <xdr:to>
      <xdr:col>15</xdr:col>
      <xdr:colOff>647700</xdr:colOff>
      <xdr:row>57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467725"/>
          <a:ext cx="10277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6</xdr:col>
      <xdr:colOff>257175</xdr:colOff>
      <xdr:row>39</xdr:row>
      <xdr:rowOff>9525</xdr:rowOff>
    </xdr:to>
    <xdr:graphicFrame>
      <xdr:nvGraphicFramePr>
        <xdr:cNvPr id="3" name="Chart 3"/>
        <xdr:cNvGraphicFramePr/>
      </xdr:nvGraphicFramePr>
      <xdr:xfrm>
        <a:off x="9525" y="4038600"/>
        <a:ext cx="43910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01075" y="4200525"/>
          <a:ext cx="1381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05925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23</xdr:row>
      <xdr:rowOff>152400</xdr:rowOff>
    </xdr:from>
    <xdr:to>
      <xdr:col>13</xdr:col>
      <xdr:colOff>19050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4410075" y="4029075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200025</xdr:rowOff>
    </xdr:from>
    <xdr:to>
      <xdr:col>15</xdr:col>
      <xdr:colOff>647700</xdr:colOff>
      <xdr:row>56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8305800"/>
          <a:ext cx="10277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6</xdr:col>
      <xdr:colOff>257175</xdr:colOff>
      <xdr:row>39</xdr:row>
      <xdr:rowOff>9525</xdr:rowOff>
    </xdr:to>
    <xdr:graphicFrame>
      <xdr:nvGraphicFramePr>
        <xdr:cNvPr id="3" name="Chart 3"/>
        <xdr:cNvGraphicFramePr/>
      </xdr:nvGraphicFramePr>
      <xdr:xfrm>
        <a:off x="9525" y="4038600"/>
        <a:ext cx="43910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01075" y="4200525"/>
          <a:ext cx="1381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05925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24</xdr:row>
      <xdr:rowOff>9525</xdr:rowOff>
    </xdr:from>
    <xdr:to>
      <xdr:col>13</xdr:col>
      <xdr:colOff>19050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4410075" y="4048125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15</xdr:col>
      <xdr:colOff>647700</xdr:colOff>
      <xdr:row>50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7334250"/>
          <a:ext cx="10277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6</xdr:col>
      <xdr:colOff>257175</xdr:colOff>
      <xdr:row>39</xdr:row>
      <xdr:rowOff>9525</xdr:rowOff>
    </xdr:to>
    <xdr:graphicFrame>
      <xdr:nvGraphicFramePr>
        <xdr:cNvPr id="3" name="Chart 3"/>
        <xdr:cNvGraphicFramePr/>
      </xdr:nvGraphicFramePr>
      <xdr:xfrm>
        <a:off x="9525" y="4038600"/>
        <a:ext cx="43910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601075" y="4200525"/>
          <a:ext cx="1381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Prognose
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05925" y="58578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zoomScale="75" zoomScaleNormal="75" workbookViewId="0" topLeftCell="A1">
      <pane xSplit="16" ySplit="2" topLeftCell="S3" activePane="bottomRight" state="frozen"/>
      <selection pane="topLeft" activeCell="AC8" sqref="AC8"/>
      <selection pane="topRight" activeCell="AC8" sqref="AC8"/>
      <selection pane="bottomLeft" activeCell="AC8" sqref="AC8"/>
      <selection pane="bottomRight" activeCell="AA22" sqref="AA22"/>
    </sheetView>
  </sheetViews>
  <sheetFormatPr defaultColWidth="11.421875" defaultRowHeight="12.75"/>
  <cols>
    <col min="1" max="1" width="5.140625" style="5" bestFit="1" customWidth="1"/>
    <col min="2" max="3" width="4.140625" style="5" customWidth="1"/>
    <col min="4" max="4" width="9.00390625" style="5" bestFit="1" customWidth="1"/>
    <col min="5" max="5" width="8.00390625" style="5" bestFit="1" customWidth="1"/>
    <col min="6" max="6" width="6.421875" style="1" customWidth="1"/>
    <col min="7" max="8" width="3.7109375" style="6" customWidth="1"/>
    <col min="9" max="9" width="9.00390625" style="6" bestFit="1" customWidth="1"/>
    <col min="10" max="10" width="8.00390625" style="6" bestFit="1" customWidth="1"/>
    <col min="11" max="14" width="4.421875" style="6" customWidth="1"/>
    <col min="15" max="15" width="15.8515625" style="6" customWidth="1"/>
    <col min="16" max="16" width="13.7109375" style="6" bestFit="1" customWidth="1"/>
    <col min="17" max="17" width="12.7109375" style="6" customWidth="1"/>
    <col min="18" max="18" width="12.00390625" style="6" customWidth="1"/>
    <col min="19" max="28" width="11.421875" style="1" customWidth="1"/>
    <col min="29" max="29" width="14.57421875" style="1" customWidth="1"/>
    <col min="30" max="30" width="6.00390625" style="22" customWidth="1"/>
    <col min="31" max="16384" width="11.421875" style="13" customWidth="1"/>
  </cols>
  <sheetData>
    <row r="1" spans="1:34" s="70" customFormat="1" ht="51.75" thickBot="1">
      <c r="A1" s="9" t="s">
        <v>34</v>
      </c>
      <c r="B1" s="10" t="s">
        <v>35</v>
      </c>
      <c r="C1" s="10" t="s">
        <v>134</v>
      </c>
      <c r="D1" s="11" t="s">
        <v>52</v>
      </c>
      <c r="E1" s="11" t="s">
        <v>36</v>
      </c>
      <c r="F1" s="32" t="s">
        <v>135</v>
      </c>
      <c r="G1" s="32"/>
      <c r="H1" s="32"/>
      <c r="I1" s="32"/>
      <c r="J1" s="32"/>
      <c r="K1" s="10"/>
      <c r="L1" s="10"/>
      <c r="M1" s="10"/>
      <c r="N1" s="10"/>
      <c r="O1" s="29"/>
      <c r="P1" s="28" t="s">
        <v>0</v>
      </c>
      <c r="Q1" s="179" t="s">
        <v>24</v>
      </c>
      <c r="R1" s="180" t="s">
        <v>158</v>
      </c>
      <c r="S1" s="179" t="s">
        <v>24</v>
      </c>
      <c r="T1" s="180" t="s">
        <v>158</v>
      </c>
      <c r="U1" s="179" t="s">
        <v>24</v>
      </c>
      <c r="V1" s="180" t="s">
        <v>158</v>
      </c>
      <c r="W1" s="179" t="s">
        <v>24</v>
      </c>
      <c r="X1" s="180" t="s">
        <v>158</v>
      </c>
      <c r="Y1" s="179" t="s">
        <v>24</v>
      </c>
      <c r="Z1" s="180" t="s">
        <v>158</v>
      </c>
      <c r="AA1" s="179" t="s">
        <v>24</v>
      </c>
      <c r="AB1" s="180" t="s">
        <v>158</v>
      </c>
      <c r="AC1" s="73" t="s">
        <v>23</v>
      </c>
      <c r="AD1" s="148"/>
      <c r="AE1" s="148" t="s">
        <v>155</v>
      </c>
      <c r="AF1" s="148" t="s">
        <v>156</v>
      </c>
      <c r="AG1" s="157" t="s">
        <v>157</v>
      </c>
      <c r="AH1" s="148" t="s">
        <v>123</v>
      </c>
    </row>
    <row r="2" spans="1:30" s="70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24"/>
      <c r="P2" s="14"/>
      <c r="Q2" s="134" t="s">
        <v>2</v>
      </c>
      <c r="R2" s="26" t="s">
        <v>3</v>
      </c>
      <c r="S2" s="27" t="s">
        <v>4</v>
      </c>
      <c r="T2" s="26" t="s">
        <v>5</v>
      </c>
      <c r="U2" s="27" t="s">
        <v>1</v>
      </c>
      <c r="V2" s="26" t="s">
        <v>6</v>
      </c>
      <c r="W2" s="27" t="s">
        <v>7</v>
      </c>
      <c r="X2" s="26" t="s">
        <v>8</v>
      </c>
      <c r="Y2" s="27" t="s">
        <v>9</v>
      </c>
      <c r="Z2" s="26" t="s">
        <v>10</v>
      </c>
      <c r="AA2" s="27" t="s">
        <v>11</v>
      </c>
      <c r="AB2" s="26" t="s">
        <v>12</v>
      </c>
      <c r="AC2" s="136" t="s">
        <v>13</v>
      </c>
      <c r="AD2" s="163"/>
    </row>
    <row r="3" spans="1:34" s="70" customFormat="1" ht="12.75">
      <c r="A3" s="50" t="s">
        <v>43</v>
      </c>
      <c r="B3" s="50" t="s">
        <v>44</v>
      </c>
      <c r="C3" s="50"/>
      <c r="D3" s="50" t="s">
        <v>45</v>
      </c>
      <c r="E3" s="50" t="s">
        <v>46</v>
      </c>
      <c r="F3" s="96" t="s">
        <v>43</v>
      </c>
      <c r="G3" s="96" t="s">
        <v>44</v>
      </c>
      <c r="H3" s="96" t="s">
        <v>129</v>
      </c>
      <c r="I3" s="96" t="s">
        <v>45</v>
      </c>
      <c r="J3" s="96" t="s">
        <v>46</v>
      </c>
      <c r="K3" s="25">
        <f aca="true" t="shared" si="0" ref="K3:K14">IF(A3=F3,0,"Fehler")</f>
        <v>0</v>
      </c>
      <c r="L3" s="25">
        <f aca="true" t="shared" si="1" ref="L3:L14">IF(B3=G3,0,"Fehler")</f>
        <v>0</v>
      </c>
      <c r="M3" s="25">
        <f aca="true" t="shared" si="2" ref="M3:M14">IF(D3=I3,0,"Fehler")</f>
        <v>0</v>
      </c>
      <c r="N3" s="25">
        <f aca="true" t="shared" si="3" ref="N3:N14">IF(E3=J3,0,"Fehler")</f>
        <v>0</v>
      </c>
      <c r="O3" s="50" t="s">
        <v>60</v>
      </c>
      <c r="P3" s="49">
        <v>0</v>
      </c>
      <c r="Q3" s="133">
        <v>0</v>
      </c>
      <c r="R3" s="133">
        <v>0</v>
      </c>
      <c r="S3" s="133">
        <v>0</v>
      </c>
      <c r="T3" s="133">
        <v>0</v>
      </c>
      <c r="U3" s="133">
        <v>0</v>
      </c>
      <c r="V3" s="133">
        <v>0</v>
      </c>
      <c r="W3" s="133">
        <v>0</v>
      </c>
      <c r="X3" s="133">
        <v>0</v>
      </c>
      <c r="Y3" s="133">
        <v>0</v>
      </c>
      <c r="Z3" s="133">
        <v>0</v>
      </c>
      <c r="AA3" s="133">
        <v>0</v>
      </c>
      <c r="AB3" s="133">
        <v>0</v>
      </c>
      <c r="AC3" s="35">
        <f aca="true" t="shared" si="4" ref="AC3:AC14">Q3+R3+S3+T3+U3+V3+W3+X3+Y3+Z3+AA3+AB3</f>
        <v>0</v>
      </c>
      <c r="AD3" s="159"/>
      <c r="AE3" s="133">
        <f>AC3/AE$17*AE$18</f>
        <v>0</v>
      </c>
      <c r="AF3" s="133"/>
      <c r="AH3" s="133">
        <f aca="true" t="shared" si="5" ref="AH3:AH14">IF(AG3&gt;0,AG3,AC3+AE3+AF3)</f>
        <v>0</v>
      </c>
    </row>
    <row r="4" spans="1:34" s="70" customFormat="1" ht="12.75">
      <c r="A4" s="50" t="s">
        <v>43</v>
      </c>
      <c r="B4" s="50" t="s">
        <v>44</v>
      </c>
      <c r="C4" s="50"/>
      <c r="D4" s="50" t="s">
        <v>45</v>
      </c>
      <c r="E4" s="50" t="s">
        <v>47</v>
      </c>
      <c r="F4" s="96" t="s">
        <v>43</v>
      </c>
      <c r="G4" s="96" t="s">
        <v>44</v>
      </c>
      <c r="H4" s="96" t="s">
        <v>129</v>
      </c>
      <c r="I4" s="96" t="s">
        <v>45</v>
      </c>
      <c r="J4" s="96" t="s">
        <v>47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0" t="s">
        <v>61</v>
      </c>
      <c r="P4" s="49">
        <v>0</v>
      </c>
      <c r="Q4" s="133">
        <v>0</v>
      </c>
      <c r="R4" s="133">
        <v>0</v>
      </c>
      <c r="S4" s="133">
        <v>0</v>
      </c>
      <c r="T4" s="133">
        <v>0</v>
      </c>
      <c r="U4" s="133">
        <v>0</v>
      </c>
      <c r="V4" s="133">
        <v>0</v>
      </c>
      <c r="W4" s="133">
        <v>0</v>
      </c>
      <c r="X4" s="133">
        <v>0</v>
      </c>
      <c r="Y4" s="133">
        <v>0</v>
      </c>
      <c r="Z4" s="133">
        <v>0</v>
      </c>
      <c r="AA4" s="133">
        <v>0</v>
      </c>
      <c r="AB4" s="133">
        <v>0</v>
      </c>
      <c r="AC4" s="35">
        <f t="shared" si="4"/>
        <v>0</v>
      </c>
      <c r="AD4" s="159"/>
      <c r="AE4" s="133">
        <f>AC4/AE$17*AE$18</f>
        <v>0</v>
      </c>
      <c r="AF4" s="133"/>
      <c r="AH4" s="133">
        <f t="shared" si="5"/>
        <v>0</v>
      </c>
    </row>
    <row r="5" spans="1:34" s="70" customFormat="1" ht="12.75">
      <c r="A5" s="50" t="s">
        <v>43</v>
      </c>
      <c r="B5" s="50" t="s">
        <v>44</v>
      </c>
      <c r="C5" s="50"/>
      <c r="D5" s="50" t="s">
        <v>45</v>
      </c>
      <c r="E5" s="50" t="s">
        <v>48</v>
      </c>
      <c r="F5" s="96" t="s">
        <v>43</v>
      </c>
      <c r="G5" s="96" t="s">
        <v>44</v>
      </c>
      <c r="H5" s="96" t="s">
        <v>129</v>
      </c>
      <c r="I5" s="96" t="s">
        <v>45</v>
      </c>
      <c r="J5" s="96" t="s">
        <v>48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0" t="s">
        <v>62</v>
      </c>
      <c r="P5" s="49">
        <v>0</v>
      </c>
      <c r="Q5" s="133">
        <v>0</v>
      </c>
      <c r="R5" s="133">
        <v>0</v>
      </c>
      <c r="S5" s="133">
        <v>0</v>
      </c>
      <c r="T5" s="133">
        <v>0</v>
      </c>
      <c r="U5" s="133">
        <v>0</v>
      </c>
      <c r="V5" s="133">
        <v>0</v>
      </c>
      <c r="W5" s="133">
        <v>0</v>
      </c>
      <c r="X5" s="133">
        <v>0</v>
      </c>
      <c r="Y5" s="133">
        <v>0</v>
      </c>
      <c r="Z5" s="133">
        <v>0</v>
      </c>
      <c r="AA5" s="133">
        <v>0</v>
      </c>
      <c r="AB5" s="133">
        <v>0</v>
      </c>
      <c r="AC5" s="35">
        <f t="shared" si="4"/>
        <v>0</v>
      </c>
      <c r="AD5" s="159"/>
      <c r="AE5" s="133">
        <f>AC5/AE$17*AE$18</f>
        <v>0</v>
      </c>
      <c r="AF5" s="133"/>
      <c r="AH5" s="133">
        <f t="shared" si="5"/>
        <v>0</v>
      </c>
    </row>
    <row r="6" spans="1:34" s="70" customFormat="1" ht="12.75">
      <c r="A6" s="50" t="s">
        <v>43</v>
      </c>
      <c r="B6" s="50" t="s">
        <v>44</v>
      </c>
      <c r="C6" s="50"/>
      <c r="D6" s="50" t="s">
        <v>45</v>
      </c>
      <c r="E6" s="50" t="s">
        <v>39</v>
      </c>
      <c r="F6" s="96" t="s">
        <v>43</v>
      </c>
      <c r="G6" s="96" t="s">
        <v>44</v>
      </c>
      <c r="H6" s="96" t="s">
        <v>129</v>
      </c>
      <c r="I6" s="96" t="s">
        <v>45</v>
      </c>
      <c r="J6" s="96" t="s">
        <v>39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0" t="s">
        <v>55</v>
      </c>
      <c r="P6" s="49">
        <v>0</v>
      </c>
      <c r="Q6" s="133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  <c r="W6" s="133">
        <v>0</v>
      </c>
      <c r="X6" s="133">
        <v>0</v>
      </c>
      <c r="Y6" s="133">
        <v>0</v>
      </c>
      <c r="Z6" s="133">
        <v>0</v>
      </c>
      <c r="AA6" s="133">
        <v>0</v>
      </c>
      <c r="AB6" s="133">
        <v>0</v>
      </c>
      <c r="AC6" s="35">
        <f t="shared" si="4"/>
        <v>0</v>
      </c>
      <c r="AD6" s="159"/>
      <c r="AE6" s="133">
        <f>AC6/AE$17*AE$18</f>
        <v>0</v>
      </c>
      <c r="AF6" s="133"/>
      <c r="AH6" s="133">
        <f t="shared" si="5"/>
        <v>0</v>
      </c>
    </row>
    <row r="7" spans="1:34" s="70" customFormat="1" ht="12.75">
      <c r="A7" s="50" t="s">
        <v>43</v>
      </c>
      <c r="B7" s="50" t="s">
        <v>44</v>
      </c>
      <c r="C7" s="50"/>
      <c r="D7" s="50" t="s">
        <v>45</v>
      </c>
      <c r="E7" s="50" t="s">
        <v>42</v>
      </c>
      <c r="F7" s="96" t="s">
        <v>43</v>
      </c>
      <c r="G7" s="96" t="s">
        <v>44</v>
      </c>
      <c r="H7" s="96" t="s">
        <v>129</v>
      </c>
      <c r="I7" s="96" t="s">
        <v>45</v>
      </c>
      <c r="J7" s="96" t="s">
        <v>42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0" t="s">
        <v>58</v>
      </c>
      <c r="P7" s="49">
        <v>7400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133">
        <v>0</v>
      </c>
      <c r="AC7" s="35">
        <f t="shared" si="4"/>
        <v>0</v>
      </c>
      <c r="AD7" s="159"/>
      <c r="AE7" s="133"/>
      <c r="AF7" s="133">
        <v>7400</v>
      </c>
      <c r="AH7" s="133">
        <f t="shared" si="5"/>
        <v>7400</v>
      </c>
    </row>
    <row r="8" spans="1:34" s="70" customFormat="1" ht="12.75">
      <c r="A8" s="50" t="s">
        <v>43</v>
      </c>
      <c r="B8" s="50" t="s">
        <v>44</v>
      </c>
      <c r="C8" s="50"/>
      <c r="D8" s="50" t="s">
        <v>45</v>
      </c>
      <c r="E8" s="50" t="s">
        <v>37</v>
      </c>
      <c r="F8" s="96" t="s">
        <v>43</v>
      </c>
      <c r="G8" s="96" t="s">
        <v>44</v>
      </c>
      <c r="H8" s="96" t="s">
        <v>129</v>
      </c>
      <c r="I8" s="96" t="s">
        <v>45</v>
      </c>
      <c r="J8" s="96" t="s">
        <v>37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0" t="s">
        <v>53</v>
      </c>
      <c r="P8" s="49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3">
        <v>0</v>
      </c>
      <c r="AC8" s="35">
        <f t="shared" si="4"/>
        <v>0</v>
      </c>
      <c r="AD8" s="159"/>
      <c r="AE8" s="133">
        <f>AC8/AE$17*AE$18</f>
        <v>0</v>
      </c>
      <c r="AF8" s="133"/>
      <c r="AH8" s="133">
        <f t="shared" si="5"/>
        <v>0</v>
      </c>
    </row>
    <row r="9" spans="1:34" s="70" customFormat="1" ht="12.75">
      <c r="A9" s="50" t="s">
        <v>43</v>
      </c>
      <c r="B9" s="50" t="s">
        <v>44</v>
      </c>
      <c r="C9" s="50"/>
      <c r="D9" s="50" t="s">
        <v>50</v>
      </c>
      <c r="E9" s="50" t="s">
        <v>46</v>
      </c>
      <c r="F9" s="96" t="s">
        <v>43</v>
      </c>
      <c r="G9" s="96" t="s">
        <v>44</v>
      </c>
      <c r="H9" s="96" t="s">
        <v>129</v>
      </c>
      <c r="I9" s="96" t="s">
        <v>50</v>
      </c>
      <c r="J9" s="96" t="s">
        <v>46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50" t="s">
        <v>60</v>
      </c>
      <c r="P9" s="49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35">
        <f t="shared" si="4"/>
        <v>0</v>
      </c>
      <c r="AD9" s="159"/>
      <c r="AE9" s="133">
        <f>AC9/AE$17*AE$18</f>
        <v>0</v>
      </c>
      <c r="AF9" s="133">
        <v>1000</v>
      </c>
      <c r="AH9" s="133">
        <f t="shared" si="5"/>
        <v>1000</v>
      </c>
    </row>
    <row r="10" spans="1:34" s="70" customFormat="1" ht="12.75">
      <c r="A10" s="50" t="s">
        <v>43</v>
      </c>
      <c r="B10" s="50" t="s">
        <v>44</v>
      </c>
      <c r="C10" s="50"/>
      <c r="D10" s="50" t="s">
        <v>50</v>
      </c>
      <c r="E10" s="50" t="s">
        <v>47</v>
      </c>
      <c r="F10" s="96" t="s">
        <v>43</v>
      </c>
      <c r="G10" s="96" t="s">
        <v>44</v>
      </c>
      <c r="H10" s="96" t="s">
        <v>129</v>
      </c>
      <c r="I10" s="96" t="s">
        <v>50</v>
      </c>
      <c r="J10" s="96" t="s">
        <v>47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50" t="s">
        <v>61</v>
      </c>
      <c r="P10" s="49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35">
        <f t="shared" si="4"/>
        <v>0</v>
      </c>
      <c r="AD10" s="159"/>
      <c r="AE10" s="133">
        <f>AC10/AE$17*AE$18</f>
        <v>0</v>
      </c>
      <c r="AF10" s="133"/>
      <c r="AH10" s="133">
        <f t="shared" si="5"/>
        <v>0</v>
      </c>
    </row>
    <row r="11" spans="1:34" s="70" customFormat="1" ht="12.75">
      <c r="A11" s="50" t="s">
        <v>43</v>
      </c>
      <c r="B11" s="50" t="s">
        <v>44</v>
      </c>
      <c r="C11" s="50" t="s">
        <v>129</v>
      </c>
      <c r="D11" s="50" t="s">
        <v>50</v>
      </c>
      <c r="E11" s="50" t="s">
        <v>51</v>
      </c>
      <c r="F11" s="96" t="s">
        <v>43</v>
      </c>
      <c r="G11" s="96" t="s">
        <v>44</v>
      </c>
      <c r="H11" s="96" t="s">
        <v>129</v>
      </c>
      <c r="I11" s="96" t="s">
        <v>50</v>
      </c>
      <c r="J11" s="96" t="s">
        <v>51</v>
      </c>
      <c r="K11" s="25">
        <f>IF(A11=F11,0,"Fehler")</f>
        <v>0</v>
      </c>
      <c r="L11" s="25">
        <f>IF(B11=G11,0,"Fehler")</f>
        <v>0</v>
      </c>
      <c r="M11" s="25">
        <f>IF(D11=I11,0,"Fehler")</f>
        <v>0</v>
      </c>
      <c r="N11" s="25">
        <f>IF(E11=J11,0,"Fehler")</f>
        <v>0</v>
      </c>
      <c r="O11" s="50" t="s">
        <v>63</v>
      </c>
      <c r="P11" s="49"/>
      <c r="Q11" s="133">
        <v>0</v>
      </c>
      <c r="R11" s="133">
        <v>1250</v>
      </c>
      <c r="S11" s="133">
        <v>0</v>
      </c>
      <c r="T11" s="133">
        <v>0</v>
      </c>
      <c r="U11" s="133">
        <v>3000</v>
      </c>
      <c r="V11" s="133">
        <v>-3000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35">
        <f>Q11+R11+S11+T11+U11+V11+W11+X11+Y11+Z11+AA11+AB11</f>
        <v>1250</v>
      </c>
      <c r="AD11" s="159"/>
      <c r="AE11" s="133"/>
      <c r="AF11" s="133">
        <f>3000+500-1250</f>
        <v>2250</v>
      </c>
      <c r="AH11" s="133">
        <f>IF(AG11&gt;0,AG11,AC11+AE11+AF11)</f>
        <v>3500</v>
      </c>
    </row>
    <row r="12" spans="1:34" s="70" customFormat="1" ht="12.75">
      <c r="A12" s="50" t="s">
        <v>43</v>
      </c>
      <c r="B12" s="50" t="s">
        <v>44</v>
      </c>
      <c r="C12" s="50"/>
      <c r="D12" s="50" t="s">
        <v>50</v>
      </c>
      <c r="E12" s="50" t="s">
        <v>48</v>
      </c>
      <c r="F12" s="96" t="s">
        <v>43</v>
      </c>
      <c r="G12" s="96" t="s">
        <v>44</v>
      </c>
      <c r="H12" s="96" t="s">
        <v>129</v>
      </c>
      <c r="I12" s="96" t="s">
        <v>50</v>
      </c>
      <c r="J12" s="96" t="s">
        <v>48</v>
      </c>
      <c r="K12" s="25">
        <f t="shared" si="0"/>
        <v>0</v>
      </c>
      <c r="L12" s="25">
        <f t="shared" si="1"/>
        <v>0</v>
      </c>
      <c r="M12" s="25">
        <f t="shared" si="2"/>
        <v>0</v>
      </c>
      <c r="N12" s="25">
        <f t="shared" si="3"/>
        <v>0</v>
      </c>
      <c r="O12" s="50" t="s">
        <v>62</v>
      </c>
      <c r="P12" s="49">
        <v>0</v>
      </c>
      <c r="Q12" s="133">
        <v>14</v>
      </c>
      <c r="R12" s="133">
        <v>250</v>
      </c>
      <c r="S12" s="133">
        <v>0</v>
      </c>
      <c r="T12" s="133">
        <v>5</v>
      </c>
      <c r="U12" s="133">
        <v>0</v>
      </c>
      <c r="V12" s="133">
        <v>6398.32</v>
      </c>
      <c r="W12" s="133">
        <v>105</v>
      </c>
      <c r="X12" s="133">
        <v>96.75</v>
      </c>
      <c r="Y12" s="133">
        <v>15</v>
      </c>
      <c r="Z12" s="133">
        <v>0</v>
      </c>
      <c r="AA12" s="133">
        <v>0</v>
      </c>
      <c r="AB12" s="133">
        <v>0</v>
      </c>
      <c r="AC12" s="35">
        <f t="shared" si="4"/>
        <v>6884.07</v>
      </c>
      <c r="AD12" s="159"/>
      <c r="AE12" s="133"/>
      <c r="AF12" s="133">
        <v>-3800</v>
      </c>
      <c r="AH12" s="133">
        <f t="shared" si="5"/>
        <v>3084.0699999999997</v>
      </c>
    </row>
    <row r="13" spans="1:34" s="70" customFormat="1" ht="12.75">
      <c r="A13" s="50" t="s">
        <v>43</v>
      </c>
      <c r="B13" s="50" t="s">
        <v>44</v>
      </c>
      <c r="C13" s="50"/>
      <c r="D13" s="50" t="s">
        <v>50</v>
      </c>
      <c r="E13" s="50" t="s">
        <v>39</v>
      </c>
      <c r="F13" s="96" t="s">
        <v>43</v>
      </c>
      <c r="G13" s="96" t="s">
        <v>44</v>
      </c>
      <c r="H13" s="96" t="s">
        <v>129</v>
      </c>
      <c r="I13" s="96" t="s">
        <v>50</v>
      </c>
      <c r="J13" s="96" t="s">
        <v>39</v>
      </c>
      <c r="K13" s="25">
        <f t="shared" si="0"/>
        <v>0</v>
      </c>
      <c r="L13" s="25">
        <f t="shared" si="1"/>
        <v>0</v>
      </c>
      <c r="M13" s="25">
        <f t="shared" si="2"/>
        <v>0</v>
      </c>
      <c r="N13" s="25">
        <f t="shared" si="3"/>
        <v>0</v>
      </c>
      <c r="O13" s="50" t="s">
        <v>55</v>
      </c>
      <c r="P13" s="49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35">
        <f t="shared" si="4"/>
        <v>0</v>
      </c>
      <c r="AD13" s="159"/>
      <c r="AE13" s="133">
        <f>AC13/AE$17*AE$18</f>
        <v>0</v>
      </c>
      <c r="AF13" s="133"/>
      <c r="AH13" s="133">
        <f t="shared" si="5"/>
        <v>0</v>
      </c>
    </row>
    <row r="14" spans="1:34" s="70" customFormat="1" ht="12.75">
      <c r="A14" s="50" t="s">
        <v>43</v>
      </c>
      <c r="B14" s="50" t="s">
        <v>44</v>
      </c>
      <c r="C14" s="50"/>
      <c r="D14" s="50" t="s">
        <v>50</v>
      </c>
      <c r="E14" s="50" t="s">
        <v>37</v>
      </c>
      <c r="F14" s="96" t="s">
        <v>43</v>
      </c>
      <c r="G14" s="96" t="s">
        <v>44</v>
      </c>
      <c r="H14" s="96" t="s">
        <v>129</v>
      </c>
      <c r="I14" s="96" t="s">
        <v>50</v>
      </c>
      <c r="J14" s="96" t="s">
        <v>37</v>
      </c>
      <c r="K14" s="25">
        <f t="shared" si="0"/>
        <v>0</v>
      </c>
      <c r="L14" s="25">
        <f t="shared" si="1"/>
        <v>0</v>
      </c>
      <c r="M14" s="25">
        <f t="shared" si="2"/>
        <v>0</v>
      </c>
      <c r="N14" s="25">
        <f t="shared" si="3"/>
        <v>0</v>
      </c>
      <c r="O14" s="50" t="s">
        <v>53</v>
      </c>
      <c r="P14" s="49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35">
        <f t="shared" si="4"/>
        <v>0</v>
      </c>
      <c r="AD14" s="159"/>
      <c r="AE14" s="133">
        <f>AC14/AE$17*AE$18</f>
        <v>0</v>
      </c>
      <c r="AF14" s="133"/>
      <c r="AH14" s="133">
        <f t="shared" si="5"/>
        <v>0</v>
      </c>
    </row>
    <row r="15" spans="1:30" s="70" customFormat="1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25"/>
      <c r="L15" s="25"/>
      <c r="M15" s="25"/>
      <c r="N15" s="25"/>
      <c r="O15" s="50"/>
      <c r="P15" s="49"/>
      <c r="Q15" s="49"/>
      <c r="R15" s="49"/>
      <c r="S15" s="48"/>
      <c r="T15" s="48"/>
      <c r="U15" s="48"/>
      <c r="V15" s="48"/>
      <c r="W15" s="48"/>
      <c r="X15" s="48"/>
      <c r="Y15" s="54"/>
      <c r="Z15" s="48"/>
      <c r="AA15" s="48"/>
      <c r="AB15" s="48"/>
      <c r="AC15" s="35"/>
      <c r="AD15" s="159"/>
    </row>
    <row r="16" spans="1:34" s="51" customFormat="1" ht="12.75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99">
        <f>SUM(K3:K15)</f>
        <v>0</v>
      </c>
      <c r="L16" s="99">
        <f>SUM(L3:L15)</f>
        <v>0</v>
      </c>
      <c r="M16" s="99">
        <f>SUM(M3:M15)</f>
        <v>0</v>
      </c>
      <c r="N16" s="99">
        <f>SUM(N3:N15)</f>
        <v>0</v>
      </c>
      <c r="O16" s="68"/>
      <c r="P16" s="71">
        <f>SUM(P3:P14)</f>
        <v>7400</v>
      </c>
      <c r="Q16" s="71">
        <f>SUM(Q3:Q14)</f>
        <v>14</v>
      </c>
      <c r="R16" s="71">
        <f>SUM(R3:R14)</f>
        <v>1500</v>
      </c>
      <c r="S16" s="71">
        <f>SUM(S3:S14)</f>
        <v>0</v>
      </c>
      <c r="T16" s="71">
        <f>SUM(T3:T14)</f>
        <v>5</v>
      </c>
      <c r="U16" s="71">
        <f>SUM(U3:U14)</f>
        <v>3000</v>
      </c>
      <c r="V16" s="71">
        <f>SUM(V3:V14)</f>
        <v>3398.3199999999997</v>
      </c>
      <c r="W16" s="71">
        <f>SUM(W3:W14)</f>
        <v>105</v>
      </c>
      <c r="X16" s="71">
        <f>SUM(X3:X14)</f>
        <v>96.75</v>
      </c>
      <c r="Y16" s="71">
        <f>SUM(Y3:Y14)</f>
        <v>15</v>
      </c>
      <c r="Z16" s="71">
        <f>SUM(Z3:Z14)</f>
        <v>0</v>
      </c>
      <c r="AA16" s="71">
        <f>SUM(AA3:AA14)</f>
        <v>0</v>
      </c>
      <c r="AB16" s="71">
        <f>SUM(AB3:AB14)</f>
        <v>0</v>
      </c>
      <c r="AC16" s="71">
        <f>SUM(AC3:AC14)</f>
        <v>8134.07</v>
      </c>
      <c r="AD16" s="161"/>
      <c r="AH16" s="71">
        <f>SUM(AH3:AH14)</f>
        <v>14984.07</v>
      </c>
    </row>
    <row r="17" spans="1:32" ht="12.75">
      <c r="A17" s="2"/>
      <c r="F17" s="50"/>
      <c r="G17" s="50"/>
      <c r="H17" s="50"/>
      <c r="I17" s="50"/>
      <c r="J17" s="50"/>
      <c r="K17" s="25"/>
      <c r="L17" s="25"/>
      <c r="M17" s="25"/>
      <c r="N17" s="25"/>
      <c r="AE17" s="178">
        <v>9</v>
      </c>
      <c r="AF17" s="13" t="s">
        <v>153</v>
      </c>
    </row>
    <row r="18" spans="16:32" ht="12.75"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61"/>
      <c r="AE18" s="178">
        <v>3</v>
      </c>
      <c r="AF18" s="13" t="s">
        <v>154</v>
      </c>
    </row>
    <row r="19" spans="16:28" ht="12.75"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</sheetData>
  <printOptions gridLines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landscape" paperSize="9" scale="60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10"/>
  <sheetViews>
    <sheetView zoomScale="75" zoomScaleNormal="75" workbookViewId="0" topLeftCell="A1">
      <pane xSplit="16" ySplit="2" topLeftCell="AC3" activePane="bottomRight" state="frozen"/>
      <selection pane="topLeft" activeCell="R6" sqref="R6"/>
      <selection pane="topRight" activeCell="R6" sqref="R6"/>
      <selection pane="bottomLeft" activeCell="R6" sqref="R6"/>
      <selection pane="bottomRight" activeCell="AE15" sqref="AE15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3.57421875" style="4" bestFit="1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7.7109375" style="162" customWidth="1"/>
  </cols>
  <sheetData>
    <row r="1" spans="1:34" s="12" customFormat="1" ht="51.75" thickBot="1">
      <c r="A1" s="9" t="s">
        <v>34</v>
      </c>
      <c r="B1" s="10" t="s">
        <v>35</v>
      </c>
      <c r="C1" s="11" t="s">
        <v>134</v>
      </c>
      <c r="D1" s="11" t="s">
        <v>52</v>
      </c>
      <c r="E1" s="11" t="s">
        <v>67</v>
      </c>
      <c r="F1" s="32" t="s">
        <v>135</v>
      </c>
      <c r="G1" s="32"/>
      <c r="H1" s="32"/>
      <c r="I1" s="32"/>
      <c r="J1" s="32"/>
      <c r="K1" s="10"/>
      <c r="L1" s="10"/>
      <c r="M1" s="10"/>
      <c r="N1" s="10"/>
      <c r="O1" s="44"/>
      <c r="P1" s="28" t="s">
        <v>0</v>
      </c>
      <c r="Q1" s="179" t="s">
        <v>24</v>
      </c>
      <c r="R1" s="180" t="s">
        <v>158</v>
      </c>
      <c r="S1" s="179" t="s">
        <v>24</v>
      </c>
      <c r="T1" s="180" t="s">
        <v>158</v>
      </c>
      <c r="U1" s="179" t="s">
        <v>24</v>
      </c>
      <c r="V1" s="180" t="s">
        <v>158</v>
      </c>
      <c r="W1" s="179" t="s">
        <v>24</v>
      </c>
      <c r="X1" s="180" t="s">
        <v>158</v>
      </c>
      <c r="Y1" s="179" t="s">
        <v>24</v>
      </c>
      <c r="Z1" s="180" t="s">
        <v>158</v>
      </c>
      <c r="AA1" s="179" t="s">
        <v>24</v>
      </c>
      <c r="AB1" s="180" t="s">
        <v>158</v>
      </c>
      <c r="AC1" s="73" t="s">
        <v>23</v>
      </c>
      <c r="AD1" s="157"/>
      <c r="AE1" s="148" t="s">
        <v>155</v>
      </c>
      <c r="AF1" s="148" t="s">
        <v>156</v>
      </c>
      <c r="AG1" s="157" t="s">
        <v>157</v>
      </c>
      <c r="AH1" s="148" t="s">
        <v>123</v>
      </c>
    </row>
    <row r="2" spans="1:30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4"/>
      <c r="Q2" s="33" t="s">
        <v>2</v>
      </c>
      <c r="R2" s="34" t="s">
        <v>3</v>
      </c>
      <c r="S2" s="27" t="s">
        <v>4</v>
      </c>
      <c r="T2" s="26" t="s">
        <v>5</v>
      </c>
      <c r="U2" s="27" t="s">
        <v>1</v>
      </c>
      <c r="V2" s="26" t="s">
        <v>6</v>
      </c>
      <c r="W2" s="27" t="s">
        <v>7</v>
      </c>
      <c r="X2" s="26" t="s">
        <v>8</v>
      </c>
      <c r="Y2" s="27" t="s">
        <v>9</v>
      </c>
      <c r="Z2" s="34" t="s">
        <v>10</v>
      </c>
      <c r="AA2" s="36" t="s">
        <v>11</v>
      </c>
      <c r="AB2" s="26" t="s">
        <v>12</v>
      </c>
      <c r="AC2" s="137" t="s">
        <v>13</v>
      </c>
      <c r="AD2" s="158"/>
    </row>
    <row r="3" spans="1:34" s="1" customFormat="1" ht="12.75">
      <c r="A3" s="55" t="s">
        <v>43</v>
      </c>
      <c r="B3" s="55" t="s">
        <v>44</v>
      </c>
      <c r="C3" s="149" t="s">
        <v>132</v>
      </c>
      <c r="D3" s="55" t="s">
        <v>45</v>
      </c>
      <c r="E3" s="55" t="s">
        <v>109</v>
      </c>
      <c r="F3" s="97" t="s">
        <v>43</v>
      </c>
      <c r="G3" s="97" t="s">
        <v>44</v>
      </c>
      <c r="H3" s="97" t="s">
        <v>132</v>
      </c>
      <c r="I3" s="97" t="s">
        <v>45</v>
      </c>
      <c r="J3" s="97" t="s">
        <v>109</v>
      </c>
      <c r="K3" s="25">
        <f aca="true" t="shared" si="0" ref="K3:K10">IF(A3=F3,0,"Fehler")</f>
        <v>0</v>
      </c>
      <c r="L3" s="25">
        <f aca="true" t="shared" si="1" ref="L3:L10">IF(B3=G3,0,"Fehler")</f>
        <v>0</v>
      </c>
      <c r="M3" s="25">
        <f aca="true" t="shared" si="2" ref="M3:M10">IF(D3=I3,0,"Fehler")</f>
        <v>0</v>
      </c>
      <c r="N3" s="25">
        <f aca="true" t="shared" si="3" ref="N3:N10">IF(E3=J3,0,"Fehler")</f>
        <v>0</v>
      </c>
      <c r="O3" s="55" t="s">
        <v>116</v>
      </c>
      <c r="P3" s="86">
        <v>0</v>
      </c>
      <c r="Q3" s="135">
        <v>0</v>
      </c>
      <c r="R3" s="135">
        <v>0</v>
      </c>
      <c r="S3" s="135">
        <v>0</v>
      </c>
      <c r="T3" s="135">
        <v>0</v>
      </c>
      <c r="U3" s="135">
        <v>0</v>
      </c>
      <c r="V3" s="135">
        <v>0</v>
      </c>
      <c r="W3" s="135">
        <v>0</v>
      </c>
      <c r="X3" s="135">
        <v>0</v>
      </c>
      <c r="Y3" s="135">
        <v>0</v>
      </c>
      <c r="Z3" s="135">
        <v>0</v>
      </c>
      <c r="AA3" s="135">
        <v>0</v>
      </c>
      <c r="AB3" s="135">
        <v>0</v>
      </c>
      <c r="AC3" s="35">
        <f aca="true" t="shared" si="4" ref="AC3:AC10">SUM(Q3:AB3)</f>
        <v>0</v>
      </c>
      <c r="AD3" s="159"/>
      <c r="AE3" s="133">
        <f>AC3/AE$13*AE$14</f>
        <v>0</v>
      </c>
      <c r="AF3" s="49"/>
      <c r="AH3" s="164">
        <f aca="true" t="shared" si="5" ref="AH3:AH10">IF(AG3&gt;0,AG3,AC3+AE3+AF3)</f>
        <v>0</v>
      </c>
    </row>
    <row r="4" spans="1:34" s="1" customFormat="1" ht="12.75">
      <c r="A4" s="55" t="s">
        <v>43</v>
      </c>
      <c r="B4" s="55" t="s">
        <v>44</v>
      </c>
      <c r="C4" s="149" t="s">
        <v>133</v>
      </c>
      <c r="D4" s="55" t="s">
        <v>45</v>
      </c>
      <c r="E4" s="55" t="s">
        <v>159</v>
      </c>
      <c r="F4" s="97" t="s">
        <v>43</v>
      </c>
      <c r="G4" s="97" t="s">
        <v>44</v>
      </c>
      <c r="H4" s="97" t="s">
        <v>133</v>
      </c>
      <c r="I4" s="97" t="s">
        <v>45</v>
      </c>
      <c r="J4" s="97" t="s">
        <v>159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160</v>
      </c>
      <c r="P4" s="86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5">
        <v>0</v>
      </c>
      <c r="AA4" s="135">
        <v>0</v>
      </c>
      <c r="AB4" s="135">
        <v>0</v>
      </c>
      <c r="AC4" s="35">
        <f t="shared" si="4"/>
        <v>0</v>
      </c>
      <c r="AD4" s="159"/>
      <c r="AE4" s="133">
        <f>AC4/AE$13*AE$14</f>
        <v>0</v>
      </c>
      <c r="AF4" s="49"/>
      <c r="AH4" s="164">
        <f t="shared" si="5"/>
        <v>0</v>
      </c>
    </row>
    <row r="5" spans="1:34" s="1" customFormat="1" ht="12.75">
      <c r="A5" s="55" t="s">
        <v>43</v>
      </c>
      <c r="B5" s="55" t="s">
        <v>44</v>
      </c>
      <c r="C5" s="149" t="s">
        <v>133</v>
      </c>
      <c r="D5" s="55" t="s">
        <v>45</v>
      </c>
      <c r="E5" s="55" t="s">
        <v>112</v>
      </c>
      <c r="F5" s="97" t="s">
        <v>43</v>
      </c>
      <c r="G5" s="97" t="s">
        <v>44</v>
      </c>
      <c r="H5" s="97" t="s">
        <v>133</v>
      </c>
      <c r="I5" s="97" t="s">
        <v>45</v>
      </c>
      <c r="J5" s="97" t="s">
        <v>112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119</v>
      </c>
      <c r="P5" s="86">
        <v>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0</v>
      </c>
      <c r="W5" s="135">
        <v>0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35">
        <f t="shared" si="4"/>
        <v>0</v>
      </c>
      <c r="AD5" s="159"/>
      <c r="AE5" s="133">
        <f>AC5/AE$13*AE$14</f>
        <v>0</v>
      </c>
      <c r="AF5" s="49"/>
      <c r="AH5" s="164">
        <f t="shared" si="5"/>
        <v>0</v>
      </c>
    </row>
    <row r="6" spans="1:34" s="1" customFormat="1" ht="12.75">
      <c r="A6" s="55" t="s">
        <v>43</v>
      </c>
      <c r="B6" s="55" t="s">
        <v>44</v>
      </c>
      <c r="C6" s="149" t="s">
        <v>133</v>
      </c>
      <c r="D6" s="55" t="s">
        <v>45</v>
      </c>
      <c r="E6" s="55" t="s">
        <v>113</v>
      </c>
      <c r="F6" s="97" t="s">
        <v>43</v>
      </c>
      <c r="G6" s="97" t="s">
        <v>44</v>
      </c>
      <c r="H6" s="97" t="s">
        <v>133</v>
      </c>
      <c r="I6" s="97" t="s">
        <v>45</v>
      </c>
      <c r="J6" s="97" t="s">
        <v>113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120</v>
      </c>
      <c r="P6" s="86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35">
        <f t="shared" si="4"/>
        <v>0</v>
      </c>
      <c r="AD6" s="159"/>
      <c r="AE6" s="133">
        <f>AC6/AE$13*AE$14</f>
        <v>0</v>
      </c>
      <c r="AF6" s="49"/>
      <c r="AH6" s="164">
        <f t="shared" si="5"/>
        <v>0</v>
      </c>
    </row>
    <row r="7" spans="1:34" s="1" customFormat="1" ht="12.75">
      <c r="A7" s="55" t="s">
        <v>43</v>
      </c>
      <c r="B7" s="55" t="s">
        <v>44</v>
      </c>
      <c r="C7" s="149" t="s">
        <v>132</v>
      </c>
      <c r="D7" s="55" t="s">
        <v>50</v>
      </c>
      <c r="E7" s="55" t="s">
        <v>109</v>
      </c>
      <c r="F7" s="97" t="s">
        <v>43</v>
      </c>
      <c r="G7" s="97" t="s">
        <v>44</v>
      </c>
      <c r="H7" s="97" t="s">
        <v>132</v>
      </c>
      <c r="I7" s="97" t="s">
        <v>50</v>
      </c>
      <c r="J7" s="97" t="s">
        <v>109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116</v>
      </c>
      <c r="P7" s="86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35">
        <f t="shared" si="4"/>
        <v>0</v>
      </c>
      <c r="AD7" s="159"/>
      <c r="AE7" s="133">
        <f>AC7/AE$13*AE$14</f>
        <v>0</v>
      </c>
      <c r="AF7" s="49"/>
      <c r="AH7" s="164">
        <f t="shared" si="5"/>
        <v>0</v>
      </c>
    </row>
    <row r="8" spans="1:34" s="1" customFormat="1" ht="12.75">
      <c r="A8" s="55" t="s">
        <v>43</v>
      </c>
      <c r="B8" s="55" t="s">
        <v>44</v>
      </c>
      <c r="C8" s="149" t="s">
        <v>133</v>
      </c>
      <c r="D8" s="55" t="s">
        <v>50</v>
      </c>
      <c r="E8" s="55" t="s">
        <v>159</v>
      </c>
      <c r="F8" s="97" t="s">
        <v>43</v>
      </c>
      <c r="G8" s="97" t="s">
        <v>44</v>
      </c>
      <c r="H8" s="97" t="s">
        <v>133</v>
      </c>
      <c r="I8" s="97" t="s">
        <v>50</v>
      </c>
      <c r="J8" s="97" t="s">
        <v>159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160</v>
      </c>
      <c r="P8" s="86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35">
        <f t="shared" si="4"/>
        <v>0</v>
      </c>
      <c r="AD8" s="159"/>
      <c r="AE8" s="133">
        <f>AC8/AE$13*AE$14</f>
        <v>0</v>
      </c>
      <c r="AF8" s="49"/>
      <c r="AH8" s="164">
        <f t="shared" si="5"/>
        <v>0</v>
      </c>
    </row>
    <row r="9" spans="1:34" s="1" customFormat="1" ht="12.75">
      <c r="A9" s="55" t="s">
        <v>43</v>
      </c>
      <c r="B9" s="55" t="s">
        <v>44</v>
      </c>
      <c r="C9" s="149" t="s">
        <v>133</v>
      </c>
      <c r="D9" s="55" t="s">
        <v>50</v>
      </c>
      <c r="E9" s="55" t="s">
        <v>112</v>
      </c>
      <c r="F9" s="97" t="s">
        <v>43</v>
      </c>
      <c r="G9" s="97" t="s">
        <v>44</v>
      </c>
      <c r="H9" s="97" t="s">
        <v>133</v>
      </c>
      <c r="I9" s="97" t="s">
        <v>50</v>
      </c>
      <c r="J9" s="97" t="s">
        <v>112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55" t="s">
        <v>119</v>
      </c>
      <c r="P9" s="86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35">
        <f t="shared" si="4"/>
        <v>0</v>
      </c>
      <c r="AD9" s="159"/>
      <c r="AE9" s="133">
        <f>AC9/AE$13*AE$14</f>
        <v>0</v>
      </c>
      <c r="AF9" s="49"/>
      <c r="AH9" s="164">
        <f t="shared" si="5"/>
        <v>0</v>
      </c>
    </row>
    <row r="10" spans="1:34" s="1" customFormat="1" ht="12.75">
      <c r="A10" s="55" t="s">
        <v>43</v>
      </c>
      <c r="B10" s="55" t="s">
        <v>44</v>
      </c>
      <c r="C10" s="149" t="s">
        <v>133</v>
      </c>
      <c r="D10" s="55" t="s">
        <v>50</v>
      </c>
      <c r="E10" s="55" t="s">
        <v>113</v>
      </c>
      <c r="F10" s="97" t="s">
        <v>43</v>
      </c>
      <c r="G10" s="97" t="s">
        <v>44</v>
      </c>
      <c r="H10" s="97" t="s">
        <v>133</v>
      </c>
      <c r="I10" s="97" t="s">
        <v>50</v>
      </c>
      <c r="J10" s="97" t="s">
        <v>113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55" t="s">
        <v>120</v>
      </c>
      <c r="P10" s="86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35">
        <f t="shared" si="4"/>
        <v>0</v>
      </c>
      <c r="AD10" s="159"/>
      <c r="AE10" s="133">
        <f>AC10/AE$13*AE$14</f>
        <v>0</v>
      </c>
      <c r="AF10" s="49"/>
      <c r="AH10" s="164">
        <f t="shared" si="5"/>
        <v>0</v>
      </c>
    </row>
    <row r="11" spans="1:30" s="1" customFormat="1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4"/>
      <c r="L11" s="4"/>
      <c r="M11" s="4"/>
      <c r="N11" s="4"/>
      <c r="O11" s="55"/>
      <c r="P11" s="86"/>
      <c r="Q11" s="56"/>
      <c r="R11" s="56"/>
      <c r="S11" s="56"/>
      <c r="T11" s="85"/>
      <c r="U11" s="85"/>
      <c r="V11" s="85"/>
      <c r="W11" s="53"/>
      <c r="X11" s="85"/>
      <c r="Y11" s="85"/>
      <c r="Z11" s="85"/>
      <c r="AA11" s="85"/>
      <c r="AB11" s="85"/>
      <c r="AC11" s="35"/>
      <c r="AD11" s="159"/>
    </row>
    <row r="12" spans="6:34" ht="12.75">
      <c r="F12" s="95"/>
      <c r="G12" s="20"/>
      <c r="H12" s="20"/>
      <c r="I12" s="20"/>
      <c r="J12" s="20"/>
      <c r="P12" s="72">
        <f>SUM(P3:P10)</f>
        <v>0</v>
      </c>
      <c r="Q12" s="72">
        <f>SUM(Q3:Q10)</f>
        <v>0</v>
      </c>
      <c r="R12" s="72">
        <f>SUM(R3:R10)</f>
        <v>0</v>
      </c>
      <c r="S12" s="72">
        <f>SUM(S3:S10)</f>
        <v>0</v>
      </c>
      <c r="T12" s="72">
        <f>SUM(T3:T10)</f>
        <v>0</v>
      </c>
      <c r="U12" s="72">
        <f>SUM(U3:U10)</f>
        <v>0</v>
      </c>
      <c r="V12" s="72">
        <f>SUM(V3:V10)</f>
        <v>0</v>
      </c>
      <c r="W12" s="72">
        <f>SUM(W3:W10)</f>
        <v>0</v>
      </c>
      <c r="X12" s="72">
        <f>SUM(X3:X10)</f>
        <v>0</v>
      </c>
      <c r="Y12" s="72">
        <f>SUM(Y3:Y10)</f>
        <v>0</v>
      </c>
      <c r="Z12" s="72">
        <f>SUM(Z3:Z10)</f>
        <v>0</v>
      </c>
      <c r="AA12" s="72">
        <f>SUM(AA3:AA10)</f>
        <v>0</v>
      </c>
      <c r="AB12" s="72">
        <f>SUM(AB3:AB10)</f>
        <v>0</v>
      </c>
      <c r="AC12" s="72">
        <f>SUM(AC3:AC10)</f>
        <v>0</v>
      </c>
      <c r="AD12" s="160"/>
      <c r="AH12" s="72">
        <f>SUM(AH3:AH10)</f>
        <v>0</v>
      </c>
    </row>
    <row r="13" spans="31:32" ht="12.75">
      <c r="AE13" s="178">
        <v>9</v>
      </c>
      <c r="AF13" s="13" t="s">
        <v>153</v>
      </c>
    </row>
    <row r="14" spans="16:32" ht="12.75"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61"/>
      <c r="AE14" s="178">
        <v>3</v>
      </c>
      <c r="AF14" s="13" t="s">
        <v>154</v>
      </c>
    </row>
    <row r="15" spans="4:30" ht="12.75">
      <c r="D15" s="55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61"/>
    </row>
    <row r="16" ht="12.75">
      <c r="D16" s="55"/>
    </row>
    <row r="17" ht="12.75">
      <c r="D17" s="55"/>
    </row>
    <row r="18" ht="12.75">
      <c r="D18" s="55"/>
    </row>
    <row r="19" ht="12.75">
      <c r="D19" s="55"/>
    </row>
    <row r="20" ht="12.75">
      <c r="D20" s="55"/>
    </row>
    <row r="21" ht="12.75">
      <c r="D21" s="55"/>
    </row>
    <row r="22" ht="12.75">
      <c r="D22" s="55"/>
    </row>
    <row r="23" ht="12.75">
      <c r="D23" s="55"/>
    </row>
    <row r="24" ht="12.75">
      <c r="D24" s="55"/>
    </row>
    <row r="25" ht="12.75">
      <c r="D25" s="55"/>
    </row>
    <row r="26" ht="12.75">
      <c r="D26" s="55"/>
    </row>
    <row r="27" ht="12.75">
      <c r="D27" s="55"/>
    </row>
    <row r="28" ht="12.75">
      <c r="D28" s="55"/>
    </row>
    <row r="29" ht="12.75">
      <c r="D29" s="55"/>
    </row>
    <row r="30" ht="12.75">
      <c r="D30" s="55"/>
    </row>
    <row r="31" ht="12.75">
      <c r="D31" s="55"/>
    </row>
    <row r="32" ht="12.75">
      <c r="D32" s="55"/>
    </row>
    <row r="33" ht="12.75">
      <c r="D33" s="55"/>
    </row>
    <row r="34" ht="12.75">
      <c r="D34" s="55"/>
    </row>
    <row r="35" ht="12.75">
      <c r="D35" s="55"/>
    </row>
    <row r="36" ht="12.75">
      <c r="D36" s="55"/>
    </row>
    <row r="37" ht="12.75">
      <c r="D37" s="55"/>
    </row>
    <row r="38" ht="12.75">
      <c r="D38" s="55"/>
    </row>
    <row r="39" ht="12.75">
      <c r="D39" s="55"/>
    </row>
    <row r="40" ht="12.75">
      <c r="D40" s="55"/>
    </row>
    <row r="41" ht="12.75">
      <c r="D41" s="55"/>
    </row>
    <row r="42" ht="12.75">
      <c r="D42" s="55"/>
    </row>
    <row r="43" ht="12.75">
      <c r="D43" s="55"/>
    </row>
    <row r="44" ht="12.75">
      <c r="D44" s="55"/>
    </row>
    <row r="45" ht="12.75">
      <c r="D45" s="55"/>
    </row>
    <row r="46" ht="12.75">
      <c r="D46" s="55"/>
    </row>
    <row r="47" ht="12.75">
      <c r="D47" s="55"/>
    </row>
    <row r="48" ht="12.75">
      <c r="D48" s="55"/>
    </row>
    <row r="49" ht="12.75">
      <c r="D49" s="55"/>
    </row>
    <row r="50" ht="12.75">
      <c r="D50" s="55"/>
    </row>
    <row r="51" ht="12.75">
      <c r="D51" s="55"/>
    </row>
    <row r="52" ht="12.75">
      <c r="D52" s="55"/>
    </row>
    <row r="53" ht="12.75">
      <c r="D53" s="55"/>
    </row>
    <row r="54" ht="12.75">
      <c r="D54" s="55"/>
    </row>
    <row r="55" ht="12.75">
      <c r="D55" s="55"/>
    </row>
    <row r="56" ht="12.75">
      <c r="D56" s="55"/>
    </row>
    <row r="57" ht="12.75">
      <c r="D57" s="55"/>
    </row>
    <row r="58" ht="12.75">
      <c r="D58" s="55"/>
    </row>
    <row r="59" ht="12.75">
      <c r="D59" s="55"/>
    </row>
    <row r="60" ht="12.75">
      <c r="D60" s="55"/>
    </row>
    <row r="61" ht="12.75">
      <c r="D61" s="55"/>
    </row>
    <row r="62" ht="12.75">
      <c r="D62" s="55"/>
    </row>
    <row r="63" ht="12.75">
      <c r="D63" s="55"/>
    </row>
    <row r="64" ht="12.75">
      <c r="D64" s="55"/>
    </row>
    <row r="65" ht="12.75">
      <c r="D65" s="55"/>
    </row>
    <row r="66" ht="12.75">
      <c r="D66" s="55"/>
    </row>
    <row r="67" ht="12.75">
      <c r="D67" s="55"/>
    </row>
    <row r="68" ht="12.75">
      <c r="D68" s="55"/>
    </row>
    <row r="69" ht="12.75">
      <c r="D69" s="55"/>
    </row>
    <row r="70" ht="12.75">
      <c r="D70" s="55"/>
    </row>
    <row r="71" ht="12.75">
      <c r="D71" s="55"/>
    </row>
    <row r="72" ht="12.75">
      <c r="D72" s="55"/>
    </row>
    <row r="73" ht="12.75">
      <c r="D73" s="55"/>
    </row>
    <row r="74" ht="12.75">
      <c r="D74" s="55"/>
    </row>
    <row r="75" ht="12.75">
      <c r="D75" s="55"/>
    </row>
    <row r="76" ht="12.75">
      <c r="D76" s="55"/>
    </row>
    <row r="77" ht="12.75">
      <c r="D77" s="55"/>
    </row>
    <row r="78" ht="12.75">
      <c r="D78" s="55"/>
    </row>
    <row r="79" ht="12.75">
      <c r="D79" s="55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89" ht="12.75">
      <c r="D89" s="55"/>
    </row>
    <row r="90" ht="12.75">
      <c r="D90" s="55"/>
    </row>
    <row r="91" ht="12.75">
      <c r="D91" s="55"/>
    </row>
    <row r="92" ht="12.75">
      <c r="D92" s="55"/>
    </row>
    <row r="93" ht="12.75">
      <c r="D93" s="55"/>
    </row>
    <row r="94" ht="12.75">
      <c r="D94" s="55"/>
    </row>
    <row r="95" ht="12.75">
      <c r="D95" s="55"/>
    </row>
    <row r="96" ht="12.75">
      <c r="D96" s="55"/>
    </row>
    <row r="97" ht="12.75">
      <c r="D97" s="55"/>
    </row>
    <row r="98" ht="12.75">
      <c r="D98" s="55"/>
    </row>
    <row r="99" ht="12.75">
      <c r="D99" s="55"/>
    </row>
    <row r="100" ht="12.75">
      <c r="D100" s="55"/>
    </row>
    <row r="101" ht="12.75">
      <c r="D101" s="55"/>
    </row>
    <row r="102" ht="12.75">
      <c r="D102" s="55"/>
    </row>
    <row r="103" ht="12.75">
      <c r="D103" s="55"/>
    </row>
    <row r="104" ht="12.75">
      <c r="D104" s="55"/>
    </row>
    <row r="105" ht="12.75">
      <c r="D105" s="55"/>
    </row>
    <row r="106" ht="12.75">
      <c r="D106" s="55"/>
    </row>
    <row r="107" ht="12.75">
      <c r="D107" s="55"/>
    </row>
    <row r="108" ht="12.75">
      <c r="D108" s="55"/>
    </row>
    <row r="109" ht="12.75">
      <c r="D109" s="55"/>
    </row>
    <row r="110" ht="12.75">
      <c r="D110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="90" zoomScaleNormal="90" workbookViewId="0" topLeftCell="A1">
      <selection activeCell="H57" sqref="H57:H58"/>
    </sheetView>
  </sheetViews>
  <sheetFormatPr defaultColWidth="11.421875" defaultRowHeight="12.75"/>
  <cols>
    <col min="1" max="1" width="16.421875" style="0" customWidth="1"/>
    <col min="2" max="15" width="9.140625" style="0" customWidth="1"/>
    <col min="16" max="16" width="9.7109375" style="0" bestFit="1" customWidth="1"/>
  </cols>
  <sheetData>
    <row r="1" spans="1:16" s="15" customFormat="1" ht="15.75">
      <c r="A1" s="14" t="s">
        <v>28</v>
      </c>
      <c r="B1" s="16"/>
      <c r="C1" s="139">
        <v>11126000</v>
      </c>
      <c r="D1" s="138"/>
      <c r="E1" s="14"/>
      <c r="F1" s="138" t="s">
        <v>125</v>
      </c>
      <c r="G1" s="138"/>
      <c r="H1" s="138"/>
      <c r="L1" s="58" t="s">
        <v>21</v>
      </c>
      <c r="M1" s="75"/>
      <c r="N1" s="74"/>
      <c r="O1" s="155" t="s">
        <v>9</v>
      </c>
      <c r="P1" s="156">
        <v>2011</v>
      </c>
    </row>
    <row r="2" spans="1:9" ht="16.5" thickBot="1">
      <c r="A2" s="15"/>
      <c r="C2" s="153"/>
      <c r="D2" s="154"/>
      <c r="E2" s="181" t="s">
        <v>126</v>
      </c>
      <c r="F2" s="181"/>
      <c r="G2" s="181"/>
      <c r="H2" s="181"/>
      <c r="I2" s="181"/>
    </row>
    <row r="3" spans="1:16" s="30" customFormat="1" ht="13.5" thickBot="1">
      <c r="A3" s="185" t="s">
        <v>151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91"/>
    </row>
    <row r="4" spans="1:18" s="30" customFormat="1" ht="13.5" thickBot="1">
      <c r="A4" s="110"/>
      <c r="B4" s="111" t="s">
        <v>25</v>
      </c>
      <c r="C4" s="112" t="s">
        <v>2</v>
      </c>
      <c r="D4" s="113" t="s">
        <v>3</v>
      </c>
      <c r="E4" s="113" t="s">
        <v>4</v>
      </c>
      <c r="F4" s="113" t="s">
        <v>5</v>
      </c>
      <c r="G4" s="113" t="s">
        <v>1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  <c r="N4" s="114" t="s">
        <v>12</v>
      </c>
      <c r="O4" s="115" t="s">
        <v>14</v>
      </c>
      <c r="P4" s="87" t="s">
        <v>31</v>
      </c>
      <c r="R4" s="93"/>
    </row>
    <row r="5" spans="1:18" s="30" customFormat="1" ht="12.75">
      <c r="A5" s="140">
        <v>2011</v>
      </c>
      <c r="B5" s="141">
        <v>27800</v>
      </c>
      <c r="C5" s="142">
        <v>0</v>
      </c>
      <c r="D5" s="143">
        <v>0</v>
      </c>
      <c r="E5" s="143">
        <v>0</v>
      </c>
      <c r="F5" s="143">
        <v>0</v>
      </c>
      <c r="G5" s="143">
        <v>0</v>
      </c>
      <c r="H5" s="143">
        <v>0</v>
      </c>
      <c r="I5" s="143">
        <v>0</v>
      </c>
      <c r="J5" s="143">
        <v>0</v>
      </c>
      <c r="K5" s="143">
        <v>0</v>
      </c>
      <c r="L5" s="143"/>
      <c r="M5" s="143"/>
      <c r="N5" s="144"/>
      <c r="O5" s="141"/>
      <c r="P5" s="165">
        <v>27000</v>
      </c>
      <c r="R5" s="93"/>
    </row>
    <row r="6" spans="1:18" s="30" customFormat="1" ht="12.75">
      <c r="A6" s="145" t="s">
        <v>64</v>
      </c>
      <c r="B6" s="146">
        <v>7400</v>
      </c>
      <c r="C6" s="150">
        <v>0</v>
      </c>
      <c r="D6" s="151">
        <v>0</v>
      </c>
      <c r="E6" s="151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/>
      <c r="M6" s="151"/>
      <c r="N6" s="152"/>
      <c r="O6" s="167"/>
      <c r="P6" s="166">
        <v>7000</v>
      </c>
      <c r="R6" s="93"/>
    </row>
    <row r="7" spans="1:18" s="30" customFormat="1" ht="12.75">
      <c r="A7" s="145" t="s">
        <v>65</v>
      </c>
      <c r="B7" s="146">
        <v>0</v>
      </c>
      <c r="C7" s="150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/>
      <c r="M7" s="151"/>
      <c r="N7" s="152"/>
      <c r="O7" s="146"/>
      <c r="P7" s="166">
        <v>0</v>
      </c>
      <c r="R7" s="93"/>
    </row>
    <row r="8" spans="1:18" s="30" customFormat="1" ht="12.75">
      <c r="A8" s="145" t="s">
        <v>66</v>
      </c>
      <c r="B8" s="146">
        <v>20400</v>
      </c>
      <c r="C8" s="150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/>
      <c r="M8" s="151"/>
      <c r="N8" s="152"/>
      <c r="O8" s="146"/>
      <c r="P8" s="166">
        <v>20000</v>
      </c>
      <c r="R8" s="93"/>
    </row>
    <row r="9" spans="1:16" s="30" customFormat="1" ht="12.75">
      <c r="A9" s="103">
        <v>2010</v>
      </c>
      <c r="B9" s="109"/>
      <c r="C9" s="101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5"/>
      <c r="O9" s="107"/>
      <c r="P9" s="93"/>
    </row>
    <row r="10" spans="1:16" s="30" customFormat="1" ht="13.5" customHeight="1" thickBot="1">
      <c r="A10" s="104">
        <v>2009</v>
      </c>
      <c r="B10" s="92"/>
      <c r="C10" s="10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06"/>
      <c r="O10" s="108"/>
      <c r="P10" s="38"/>
    </row>
    <row r="11" spans="1:18" s="30" customFormat="1" ht="13.5" thickBot="1">
      <c r="A11" s="22"/>
      <c r="B11" s="38"/>
      <c r="C11" s="60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94"/>
      <c r="Q11" s="93"/>
      <c r="R11" s="93"/>
    </row>
    <row r="12" spans="1:18" s="30" customFormat="1" ht="13.5" thickBot="1">
      <c r="A12" s="188" t="s">
        <v>152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0"/>
      <c r="P12" s="91"/>
      <c r="Q12" s="93"/>
      <c r="R12" s="93"/>
    </row>
    <row r="13" spans="1:16" s="30" customFormat="1" ht="13.5" thickBot="1">
      <c r="A13" s="123"/>
      <c r="B13" s="111" t="s">
        <v>25</v>
      </c>
      <c r="C13" s="121" t="s">
        <v>2</v>
      </c>
      <c r="D13" s="113" t="s">
        <v>3</v>
      </c>
      <c r="E13" s="113" t="s">
        <v>4</v>
      </c>
      <c r="F13" s="113" t="s">
        <v>5</v>
      </c>
      <c r="G13" s="113" t="s">
        <v>1</v>
      </c>
      <c r="H13" s="113" t="s">
        <v>6</v>
      </c>
      <c r="I13" s="113" t="s">
        <v>7</v>
      </c>
      <c r="J13" s="113" t="s">
        <v>8</v>
      </c>
      <c r="K13" s="113" t="s">
        <v>9</v>
      </c>
      <c r="L13" s="113" t="s">
        <v>10</v>
      </c>
      <c r="M13" s="113" t="s">
        <v>11</v>
      </c>
      <c r="N13" s="120" t="s">
        <v>12</v>
      </c>
      <c r="O13" s="111" t="s">
        <v>14</v>
      </c>
      <c r="P13" s="116" t="s">
        <v>31</v>
      </c>
    </row>
    <row r="14" spans="1:16" s="30" customFormat="1" ht="12.75">
      <c r="A14" s="124">
        <v>2011</v>
      </c>
      <c r="B14" s="119">
        <v>58700</v>
      </c>
      <c r="C14" s="122">
        <v>4143.37</v>
      </c>
      <c r="D14" s="117">
        <v>3845.53</v>
      </c>
      <c r="E14" s="117">
        <v>5280.3</v>
      </c>
      <c r="F14" s="117">
        <v>4006.69</v>
      </c>
      <c r="G14" s="117">
        <v>3923.4</v>
      </c>
      <c r="H14" s="117">
        <v>7519.89</v>
      </c>
      <c r="I14" s="117">
        <v>7986.6</v>
      </c>
      <c r="J14" s="117">
        <v>3990.38</v>
      </c>
      <c r="K14" s="117">
        <v>5913.95</v>
      </c>
      <c r="L14" s="117"/>
      <c r="M14" s="117"/>
      <c r="N14" s="118"/>
      <c r="O14" s="119"/>
      <c r="P14" s="165">
        <v>63000</v>
      </c>
    </row>
    <row r="15" spans="1:16" s="125" customFormat="1" ht="12.75">
      <c r="A15" s="127" t="s">
        <v>103</v>
      </c>
      <c r="B15" s="128">
        <v>49800</v>
      </c>
      <c r="C15" s="129">
        <v>4094.71</v>
      </c>
      <c r="D15" s="129">
        <v>3845.53</v>
      </c>
      <c r="E15" s="129">
        <v>3862.02</v>
      </c>
      <c r="F15" s="129">
        <v>3842.59</v>
      </c>
      <c r="G15" s="129">
        <v>3847.99</v>
      </c>
      <c r="H15" s="129">
        <v>3837.16</v>
      </c>
      <c r="I15" s="129">
        <v>3849.51</v>
      </c>
      <c r="J15" s="129">
        <v>3884.86</v>
      </c>
      <c r="K15" s="129">
        <v>3905.21</v>
      </c>
      <c r="L15" s="129"/>
      <c r="M15" s="129"/>
      <c r="N15" s="147"/>
      <c r="O15" s="168"/>
      <c r="P15" s="166">
        <v>51000</v>
      </c>
    </row>
    <row r="16" spans="1:16" s="125" customFormat="1" ht="12.75">
      <c r="A16" s="127" t="s">
        <v>104</v>
      </c>
      <c r="B16" s="128">
        <v>7600</v>
      </c>
      <c r="C16" s="129">
        <v>0</v>
      </c>
      <c r="D16" s="129">
        <v>0</v>
      </c>
      <c r="E16" s="129">
        <v>1410.8</v>
      </c>
      <c r="F16" s="129">
        <v>95.25</v>
      </c>
      <c r="G16" s="129">
        <v>0</v>
      </c>
      <c r="H16" s="129">
        <v>3682.73</v>
      </c>
      <c r="I16" s="129">
        <v>4093.83</v>
      </c>
      <c r="J16" s="129">
        <v>105.52</v>
      </c>
      <c r="K16" s="129">
        <v>1989.64</v>
      </c>
      <c r="L16" s="129"/>
      <c r="M16" s="129"/>
      <c r="N16" s="147"/>
      <c r="O16" s="128"/>
      <c r="P16" s="166">
        <v>12000</v>
      </c>
    </row>
    <row r="17" spans="1:16" s="125" customFormat="1" ht="12.75">
      <c r="A17" s="127" t="s">
        <v>105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/>
      <c r="M17" s="129"/>
      <c r="N17" s="147"/>
      <c r="O17" s="128"/>
      <c r="P17" s="166">
        <v>0</v>
      </c>
    </row>
    <row r="18" spans="1:16" s="125" customFormat="1" ht="12.75">
      <c r="A18" s="127" t="s">
        <v>106</v>
      </c>
      <c r="B18" s="128">
        <v>1100</v>
      </c>
      <c r="C18" s="129">
        <v>48.66</v>
      </c>
      <c r="D18" s="130">
        <v>0</v>
      </c>
      <c r="E18" s="130">
        <v>7.48</v>
      </c>
      <c r="F18" s="130">
        <v>68.85</v>
      </c>
      <c r="G18" s="130">
        <v>75.41</v>
      </c>
      <c r="H18" s="130">
        <v>0</v>
      </c>
      <c r="I18" s="130">
        <v>43.26</v>
      </c>
      <c r="J18" s="130">
        <v>0</v>
      </c>
      <c r="K18" s="130">
        <v>19.1</v>
      </c>
      <c r="L18" s="130"/>
      <c r="M18" s="130"/>
      <c r="N18" s="131"/>
      <c r="O18" s="128"/>
      <c r="P18" s="166">
        <v>0</v>
      </c>
    </row>
    <row r="19" spans="1:16" s="125" customFormat="1" ht="12.75">
      <c r="A19" s="127" t="s">
        <v>163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/>
      <c r="M19" s="129"/>
      <c r="N19" s="147"/>
      <c r="O19" s="128"/>
      <c r="P19" s="166">
        <v>0</v>
      </c>
    </row>
    <row r="20" spans="1:16" s="125" customFormat="1" ht="12.75">
      <c r="A20" s="127" t="s">
        <v>108</v>
      </c>
      <c r="B20" s="128">
        <v>200</v>
      </c>
      <c r="C20" s="129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/>
      <c r="M20" s="130"/>
      <c r="N20" s="131"/>
      <c r="O20" s="128"/>
      <c r="P20" s="166">
        <v>0</v>
      </c>
    </row>
    <row r="21" spans="1:16" s="125" customFormat="1" ht="12.75">
      <c r="A21" s="127" t="s">
        <v>107</v>
      </c>
      <c r="B21" s="128">
        <v>0</v>
      </c>
      <c r="C21" s="129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/>
      <c r="M21" s="130"/>
      <c r="N21" s="131"/>
      <c r="O21" s="128"/>
      <c r="P21" s="166">
        <v>0</v>
      </c>
    </row>
    <row r="22" spans="1:15" s="30" customFormat="1" ht="12.75">
      <c r="A22" s="103">
        <v>2010</v>
      </c>
      <c r="B22" s="109"/>
      <c r="C22" s="101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5"/>
      <c r="O22" s="107"/>
    </row>
    <row r="23" spans="1:15" s="30" customFormat="1" ht="13.5" thickBot="1">
      <c r="A23" s="104">
        <v>2009</v>
      </c>
      <c r="B23" s="92"/>
      <c r="C23" s="10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106"/>
      <c r="O23" s="108"/>
    </row>
    <row r="24" spans="1:15" s="30" customFormat="1" ht="12.75">
      <c r="A24" s="22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6" s="30" customFormat="1" ht="12.75">
      <c r="A25" s="60" t="s">
        <v>165</v>
      </c>
      <c r="P25" s="93"/>
    </row>
    <row r="26" spans="1:13" s="30" customFormat="1" ht="12.75">
      <c r="A26" s="61">
        <v>2011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/>
      <c r="L26" s="62"/>
      <c r="M26" s="62"/>
    </row>
    <row r="27" spans="1:13" s="30" customFormat="1" ht="12.75">
      <c r="A27" s="61">
        <v>2010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</row>
    <row r="28" spans="1:13" s="30" customFormat="1" ht="12.75">
      <c r="A28" s="61">
        <v>2009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7" s="30" customFormat="1" ht="13.5" thickBot="1">
      <c r="A29" s="60" t="s">
        <v>166</v>
      </c>
      <c r="B29" s="19"/>
      <c r="C29" s="63"/>
      <c r="D29" s="1"/>
      <c r="E29" s="1"/>
      <c r="F29" s="1"/>
      <c r="G29" s="64"/>
    </row>
    <row r="30" spans="1:16" s="30" customFormat="1" ht="12.75">
      <c r="A30" s="41">
        <v>2011</v>
      </c>
      <c r="B30" s="62">
        <v>4143.37</v>
      </c>
      <c r="C30" s="62">
        <v>7988.9</v>
      </c>
      <c r="D30" s="62">
        <v>13269.2</v>
      </c>
      <c r="E30" s="62">
        <v>17275.89</v>
      </c>
      <c r="F30" s="62">
        <v>21199.29</v>
      </c>
      <c r="G30" s="62">
        <v>28719.18</v>
      </c>
      <c r="H30" s="62">
        <v>36705.78</v>
      </c>
      <c r="I30" s="62">
        <v>40696.16</v>
      </c>
      <c r="J30" s="62">
        <v>46610.11</v>
      </c>
      <c r="K30" s="62"/>
      <c r="L30" s="62"/>
      <c r="M30" s="62"/>
      <c r="O30" s="191" t="s">
        <v>168</v>
      </c>
      <c r="P30" s="93">
        <v>-30900</v>
      </c>
    </row>
    <row r="31" spans="1:16" s="30" customFormat="1" ht="13.5" thickBot="1">
      <c r="A31" s="41">
        <v>2010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O31" s="192"/>
      <c r="P31" s="93">
        <v>-36000</v>
      </c>
    </row>
    <row r="32" spans="1:16" ht="12.75">
      <c r="A32" s="41">
        <v>2009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O32" s="193" t="s">
        <v>169</v>
      </c>
      <c r="P32" s="88">
        <v>5100</v>
      </c>
    </row>
    <row r="33" spans="1:15" ht="13.5" thickBot="1">
      <c r="A33" s="18"/>
      <c r="E33" s="20"/>
      <c r="F33" s="47"/>
      <c r="G33" s="20"/>
      <c r="H33" s="20"/>
      <c r="O33" s="194"/>
    </row>
    <row r="34" spans="1:15" ht="12.75">
      <c r="A34" s="18"/>
      <c r="L34" t="s">
        <v>32</v>
      </c>
      <c r="M34" t="s">
        <v>33</v>
      </c>
      <c r="O34" s="195" t="s">
        <v>168</v>
      </c>
    </row>
    <row r="35" spans="1:15" ht="13.5" thickBot="1">
      <c r="A35" s="18"/>
      <c r="L35" s="88">
        <v>-30900</v>
      </c>
      <c r="M35" s="89">
        <v>-36000</v>
      </c>
      <c r="O35" s="196"/>
    </row>
    <row r="36" spans="1:5" ht="15" customHeight="1">
      <c r="A36" s="40"/>
      <c r="B36" s="40"/>
      <c r="C36" s="40"/>
      <c r="D36" s="40"/>
      <c r="E36" s="40"/>
    </row>
    <row r="37" spans="1:2" ht="15" customHeight="1">
      <c r="A37" s="41"/>
      <c r="B37" s="42"/>
    </row>
    <row r="38" spans="1:2" ht="15" customHeight="1">
      <c r="A38" s="41"/>
      <c r="B38" s="42"/>
    </row>
    <row r="39" spans="1:2" ht="15" customHeight="1">
      <c r="A39" s="41"/>
      <c r="B39" s="42"/>
    </row>
    <row r="40" spans="1:4" ht="13.5" thickBot="1">
      <c r="A40" s="65"/>
      <c r="B40" s="22"/>
      <c r="C40" s="22"/>
      <c r="D40" s="19"/>
    </row>
    <row r="41" spans="1:16" ht="16.5" thickBot="1">
      <c r="A41" s="182" t="s">
        <v>26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4"/>
    </row>
    <row r="42" spans="1:16" ht="12.75">
      <c r="A42" s="90"/>
      <c r="B42" s="84"/>
      <c r="C42" s="77"/>
      <c r="D42" s="57"/>
      <c r="E42" s="76"/>
      <c r="F42" s="57"/>
      <c r="G42" s="76"/>
      <c r="H42" s="76"/>
      <c r="I42" s="76"/>
      <c r="J42" s="1"/>
      <c r="K42" s="177" t="s">
        <v>25</v>
      </c>
      <c r="L42" s="173"/>
      <c r="M42" s="174" t="s">
        <v>137</v>
      </c>
      <c r="N42" s="175"/>
      <c r="O42" s="172" t="s">
        <v>31</v>
      </c>
      <c r="P42" s="21"/>
    </row>
    <row r="43" spans="1:16" ht="12.75">
      <c r="A43" s="90" t="s">
        <v>138</v>
      </c>
      <c r="B43" s="84"/>
      <c r="C43" s="77"/>
      <c r="D43" s="57"/>
      <c r="E43" s="76"/>
      <c r="F43" s="57"/>
      <c r="G43" s="76"/>
      <c r="H43" s="76"/>
      <c r="I43" s="76"/>
      <c r="J43" s="169" t="s">
        <v>143</v>
      </c>
      <c r="K43" s="171">
        <v>30</v>
      </c>
      <c r="L43" s="1"/>
      <c r="M43" s="171">
        <v>22</v>
      </c>
      <c r="N43" s="1"/>
      <c r="O43" s="171">
        <v>30</v>
      </c>
      <c r="P43" s="21"/>
    </row>
    <row r="44" spans="1:16" ht="12.75">
      <c r="A44" s="90" t="s">
        <v>164</v>
      </c>
      <c r="B44" s="84"/>
      <c r="C44" s="77"/>
      <c r="D44" s="57"/>
      <c r="E44" s="76"/>
      <c r="F44" s="57"/>
      <c r="G44" s="76"/>
      <c r="H44" s="76"/>
      <c r="I44" s="76"/>
      <c r="J44" s="170" t="s">
        <v>143</v>
      </c>
      <c r="K44" s="171">
        <v>40</v>
      </c>
      <c r="L44" s="1"/>
      <c r="M44" s="171">
        <v>22</v>
      </c>
      <c r="N44" s="1"/>
      <c r="O44" s="171">
        <v>20</v>
      </c>
      <c r="P44" s="21"/>
    </row>
    <row r="45" spans="1:16" ht="12.75">
      <c r="A45" s="90" t="s">
        <v>139</v>
      </c>
      <c r="B45" s="84"/>
      <c r="C45" s="77"/>
      <c r="D45" s="57"/>
      <c r="E45" s="76"/>
      <c r="F45" s="57"/>
      <c r="G45" s="76"/>
      <c r="H45" s="76"/>
      <c r="I45" s="76"/>
      <c r="J45" s="170" t="s">
        <v>143</v>
      </c>
      <c r="K45" s="171">
        <v>2</v>
      </c>
      <c r="L45" s="1"/>
      <c r="M45" s="171">
        <v>4</v>
      </c>
      <c r="N45" s="1"/>
      <c r="O45" s="171">
        <v>5</v>
      </c>
      <c r="P45" s="21"/>
    </row>
    <row r="46" spans="1:16" ht="12.75">
      <c r="A46" s="90"/>
      <c r="B46" s="84"/>
      <c r="C46" s="77"/>
      <c r="D46" s="57"/>
      <c r="E46" s="76"/>
      <c r="F46" s="57"/>
      <c r="G46" s="76"/>
      <c r="H46" s="76"/>
      <c r="I46" s="76"/>
      <c r="J46" s="170" t="s">
        <v>144</v>
      </c>
      <c r="K46" s="171">
        <v>10</v>
      </c>
      <c r="L46" s="1"/>
      <c r="M46" s="171">
        <v>34</v>
      </c>
      <c r="N46" s="1"/>
      <c r="O46" s="171">
        <v>40</v>
      </c>
      <c r="P46" s="21"/>
    </row>
    <row r="47" spans="1:16" ht="12.75">
      <c r="A47" s="90" t="s">
        <v>140</v>
      </c>
      <c r="B47" s="84"/>
      <c r="C47" s="77"/>
      <c r="D47" s="57"/>
      <c r="E47" s="76"/>
      <c r="F47" s="57"/>
      <c r="G47" s="76"/>
      <c r="H47" s="76"/>
      <c r="I47" s="76"/>
      <c r="J47" s="170" t="s">
        <v>143</v>
      </c>
      <c r="K47" s="171">
        <v>60</v>
      </c>
      <c r="L47" s="1"/>
      <c r="M47" s="171">
        <v>40</v>
      </c>
      <c r="N47" s="1"/>
      <c r="O47" s="171">
        <v>50</v>
      </c>
      <c r="P47" s="21"/>
    </row>
    <row r="48" spans="1:16" ht="12.75">
      <c r="A48" s="90" t="s">
        <v>141</v>
      </c>
      <c r="B48" s="84"/>
      <c r="C48" s="77"/>
      <c r="D48" s="57"/>
      <c r="E48" s="76"/>
      <c r="F48" s="57"/>
      <c r="G48" s="76"/>
      <c r="H48" s="76"/>
      <c r="I48" s="76"/>
      <c r="J48" s="170" t="s">
        <v>143</v>
      </c>
      <c r="K48" s="171">
        <v>200</v>
      </c>
      <c r="L48" s="1"/>
      <c r="M48" s="171">
        <v>143</v>
      </c>
      <c r="N48" s="1"/>
      <c r="O48" s="171">
        <v>190</v>
      </c>
      <c r="P48" s="21"/>
    </row>
    <row r="49" spans="1:16" ht="12.75">
      <c r="A49" s="90" t="s">
        <v>142</v>
      </c>
      <c r="B49" s="84"/>
      <c r="C49" s="77"/>
      <c r="D49" s="57"/>
      <c r="E49" s="76"/>
      <c r="F49" s="57"/>
      <c r="G49" s="76"/>
      <c r="H49" s="76"/>
      <c r="I49" s="76"/>
      <c r="J49" s="176" t="s">
        <v>143</v>
      </c>
      <c r="K49" s="171">
        <v>4</v>
      </c>
      <c r="L49" s="1"/>
      <c r="M49" s="171">
        <v>3</v>
      </c>
      <c r="N49" s="1"/>
      <c r="O49" s="171">
        <v>4</v>
      </c>
      <c r="P49" s="21"/>
    </row>
    <row r="50" spans="1:16" ht="13.5" thickBot="1">
      <c r="A50" s="78"/>
      <c r="B50" s="79"/>
      <c r="C50" s="79"/>
      <c r="D50" s="80"/>
      <c r="E50" s="81"/>
      <c r="F50" s="82"/>
      <c r="G50" s="81"/>
      <c r="H50" s="81"/>
      <c r="I50" s="81"/>
      <c r="J50" s="81"/>
      <c r="K50" s="81"/>
      <c r="L50" s="81"/>
      <c r="M50" s="81"/>
      <c r="N50" s="81"/>
      <c r="O50" s="81"/>
      <c r="P50" s="83"/>
    </row>
    <row r="51" spans="1:4" ht="13.5" hidden="1" thickBot="1">
      <c r="A51" s="37"/>
      <c r="B51" s="22"/>
      <c r="C51" s="22"/>
      <c r="D51" s="39"/>
    </row>
    <row r="52" spans="1:16" ht="16.5" hidden="1" thickBot="1">
      <c r="A52" s="182" t="s">
        <v>27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4"/>
    </row>
    <row r="53" spans="1:6" ht="12.75" hidden="1">
      <c r="A53" s="37"/>
      <c r="B53" s="22"/>
      <c r="C53" s="22"/>
      <c r="D53" s="39"/>
      <c r="F53" s="4"/>
    </row>
    <row r="54" spans="2:6" ht="12.75" hidden="1">
      <c r="B54" s="22"/>
      <c r="C54" s="22"/>
      <c r="D54" s="39"/>
      <c r="F54" s="4"/>
    </row>
    <row r="55" spans="1:4" ht="12.75" hidden="1">
      <c r="A55" s="65"/>
      <c r="B55" s="22"/>
      <c r="C55" s="22"/>
      <c r="D55" s="19"/>
    </row>
    <row r="56" spans="1:11" ht="12.75" hidden="1">
      <c r="A56" s="66"/>
      <c r="B56" s="22"/>
      <c r="C56" s="22"/>
      <c r="D56" s="39"/>
      <c r="F56" s="4"/>
      <c r="J56" s="1"/>
      <c r="K56" s="1"/>
    </row>
    <row r="57" spans="1:11" ht="12.75" hidden="1">
      <c r="A57" s="67"/>
      <c r="B57" s="22"/>
      <c r="C57" s="22"/>
      <c r="D57" s="39"/>
      <c r="F57" s="4"/>
      <c r="J57" s="1"/>
      <c r="K57" s="1"/>
    </row>
    <row r="58" spans="1:11" ht="12.75" hidden="1">
      <c r="A58" s="37"/>
      <c r="B58" s="22"/>
      <c r="C58" s="22"/>
      <c r="D58" s="39"/>
      <c r="F58" s="4"/>
      <c r="J58" s="1"/>
      <c r="K58" s="1"/>
    </row>
    <row r="59" spans="1:11" ht="5.25" customHeight="1" hidden="1">
      <c r="A59" s="22"/>
      <c r="B59" s="22"/>
      <c r="C59" s="22"/>
      <c r="D59" s="22"/>
      <c r="J59" s="1"/>
      <c r="K59" s="1"/>
    </row>
    <row r="60" spans="4:11" ht="12.75" hidden="1">
      <c r="D60" s="52"/>
      <c r="J60" s="1"/>
      <c r="K60" s="1"/>
    </row>
    <row r="61" spans="6:11" ht="12.75" hidden="1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5" ht="12.75" hidden="1">
      <c r="F63" s="1"/>
      <c r="G63" s="1"/>
      <c r="H63" s="1"/>
      <c r="I63" s="1"/>
      <c r="J63" s="176" t="s">
        <v>143</v>
      </c>
      <c r="K63" s="1">
        <v>336</v>
      </c>
      <c r="M63" s="1">
        <v>234</v>
      </c>
      <c r="O63" s="1">
        <v>299</v>
      </c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43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mergeCells count="8">
    <mergeCell ref="E2:I2"/>
    <mergeCell ref="A52:P52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="90" zoomScaleNormal="90" workbookViewId="0" topLeftCell="A1">
      <selection activeCell="H57" sqref="H57:H58"/>
    </sheetView>
  </sheetViews>
  <sheetFormatPr defaultColWidth="11.421875" defaultRowHeight="12.75"/>
  <cols>
    <col min="1" max="1" width="16.421875" style="0" customWidth="1"/>
    <col min="2" max="15" width="9.140625" style="0" customWidth="1"/>
    <col min="16" max="16" width="9.7109375" style="0" bestFit="1" customWidth="1"/>
  </cols>
  <sheetData>
    <row r="1" spans="1:16" s="15" customFormat="1" ht="15.75">
      <c r="A1" s="14" t="s">
        <v>28</v>
      </c>
      <c r="B1" s="16"/>
      <c r="C1" s="139">
        <v>11127000</v>
      </c>
      <c r="D1" s="138"/>
      <c r="E1" s="14"/>
      <c r="F1" s="138" t="s">
        <v>127</v>
      </c>
      <c r="G1" s="138"/>
      <c r="H1" s="138"/>
      <c r="L1" s="58" t="s">
        <v>21</v>
      </c>
      <c r="M1" s="75"/>
      <c r="N1" s="74"/>
      <c r="O1" s="155" t="s">
        <v>9</v>
      </c>
      <c r="P1" s="156">
        <v>2011</v>
      </c>
    </row>
    <row r="2" spans="1:9" ht="16.5" thickBot="1">
      <c r="A2" s="15"/>
      <c r="C2" s="153"/>
      <c r="D2" s="154"/>
      <c r="E2" s="181" t="s">
        <v>126</v>
      </c>
      <c r="F2" s="181"/>
      <c r="G2" s="181"/>
      <c r="H2" s="181"/>
      <c r="I2" s="181"/>
    </row>
    <row r="3" spans="1:16" s="30" customFormat="1" ht="13.5" thickBot="1">
      <c r="A3" s="185" t="s">
        <v>151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91"/>
    </row>
    <row r="4" spans="1:18" s="30" customFormat="1" ht="13.5" thickBot="1">
      <c r="A4" s="110"/>
      <c r="B4" s="111" t="s">
        <v>25</v>
      </c>
      <c r="C4" s="112" t="s">
        <v>2</v>
      </c>
      <c r="D4" s="113" t="s">
        <v>3</v>
      </c>
      <c r="E4" s="113" t="s">
        <v>4</v>
      </c>
      <c r="F4" s="113" t="s">
        <v>5</v>
      </c>
      <c r="G4" s="113" t="s">
        <v>1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  <c r="N4" s="114" t="s">
        <v>12</v>
      </c>
      <c r="O4" s="115" t="s">
        <v>14</v>
      </c>
      <c r="P4" s="87" t="s">
        <v>31</v>
      </c>
      <c r="R4" s="93"/>
    </row>
    <row r="5" spans="1:18" s="30" customFormat="1" ht="12.75">
      <c r="A5" s="140">
        <v>2011</v>
      </c>
      <c r="B5" s="141">
        <v>0</v>
      </c>
      <c r="C5" s="142">
        <v>14</v>
      </c>
      <c r="D5" s="143">
        <v>1500</v>
      </c>
      <c r="E5" s="143">
        <v>0</v>
      </c>
      <c r="F5" s="143">
        <v>5</v>
      </c>
      <c r="G5" s="143">
        <v>3000</v>
      </c>
      <c r="H5" s="143">
        <v>3398.32</v>
      </c>
      <c r="I5" s="143">
        <v>105</v>
      </c>
      <c r="J5" s="143">
        <v>96.75</v>
      </c>
      <c r="K5" s="143">
        <v>15</v>
      </c>
      <c r="L5" s="143"/>
      <c r="M5" s="143"/>
      <c r="N5" s="144"/>
      <c r="O5" s="141"/>
      <c r="P5" s="165">
        <v>8000</v>
      </c>
      <c r="R5" s="93"/>
    </row>
    <row r="6" spans="1:18" s="30" customFormat="1" ht="12.75">
      <c r="A6" s="145" t="s">
        <v>64</v>
      </c>
      <c r="B6" s="146">
        <v>0</v>
      </c>
      <c r="C6" s="150">
        <v>14</v>
      </c>
      <c r="D6" s="151">
        <v>1500</v>
      </c>
      <c r="E6" s="151">
        <v>0</v>
      </c>
      <c r="F6" s="151">
        <v>5</v>
      </c>
      <c r="G6" s="151">
        <v>3000</v>
      </c>
      <c r="H6" s="151">
        <v>3398.32</v>
      </c>
      <c r="I6" s="151">
        <v>105</v>
      </c>
      <c r="J6" s="151">
        <v>96.75</v>
      </c>
      <c r="K6" s="151">
        <v>15</v>
      </c>
      <c r="L6" s="151"/>
      <c r="M6" s="151"/>
      <c r="N6" s="152"/>
      <c r="O6" s="167"/>
      <c r="P6" s="166">
        <v>8000</v>
      </c>
      <c r="R6" s="93"/>
    </row>
    <row r="7" spans="1:18" s="30" customFormat="1" ht="12.75">
      <c r="A7" s="145" t="s">
        <v>65</v>
      </c>
      <c r="B7" s="146">
        <v>0</v>
      </c>
      <c r="C7" s="150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/>
      <c r="M7" s="151"/>
      <c r="N7" s="152"/>
      <c r="O7" s="146"/>
      <c r="P7" s="166">
        <v>0</v>
      </c>
      <c r="R7" s="93"/>
    </row>
    <row r="8" spans="1:18" s="30" customFormat="1" ht="12.75">
      <c r="A8" s="145" t="s">
        <v>66</v>
      </c>
      <c r="B8" s="146">
        <v>0</v>
      </c>
      <c r="C8" s="150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/>
      <c r="M8" s="151"/>
      <c r="N8" s="152"/>
      <c r="O8" s="146"/>
      <c r="P8" s="166">
        <v>0</v>
      </c>
      <c r="R8" s="93"/>
    </row>
    <row r="9" spans="1:16" s="30" customFormat="1" ht="12.75">
      <c r="A9" s="103">
        <v>2010</v>
      </c>
      <c r="B9" s="109"/>
      <c r="C9" s="101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5"/>
      <c r="O9" s="107"/>
      <c r="P9" s="93"/>
    </row>
    <row r="10" spans="1:16" s="30" customFormat="1" ht="13.5" customHeight="1" thickBot="1">
      <c r="A10" s="104">
        <v>2009</v>
      </c>
      <c r="B10" s="92"/>
      <c r="C10" s="10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06"/>
      <c r="O10" s="108"/>
      <c r="P10" s="38"/>
    </row>
    <row r="11" spans="1:18" s="30" customFormat="1" ht="13.5" thickBot="1">
      <c r="A11" s="22"/>
      <c r="B11" s="38"/>
      <c r="C11" s="60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94"/>
      <c r="Q11" s="93"/>
      <c r="R11" s="93"/>
    </row>
    <row r="12" spans="1:18" s="30" customFormat="1" ht="13.5" thickBot="1">
      <c r="A12" s="188" t="s">
        <v>152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0"/>
      <c r="P12" s="91"/>
      <c r="Q12" s="93"/>
      <c r="R12" s="93"/>
    </row>
    <row r="13" spans="1:16" s="30" customFormat="1" ht="13.5" thickBot="1">
      <c r="A13" s="123"/>
      <c r="B13" s="111" t="s">
        <v>25</v>
      </c>
      <c r="C13" s="121" t="s">
        <v>2</v>
      </c>
      <c r="D13" s="113" t="s">
        <v>3</v>
      </c>
      <c r="E13" s="113" t="s">
        <v>4</v>
      </c>
      <c r="F13" s="113" t="s">
        <v>5</v>
      </c>
      <c r="G13" s="113" t="s">
        <v>1</v>
      </c>
      <c r="H13" s="113" t="s">
        <v>6</v>
      </c>
      <c r="I13" s="113" t="s">
        <v>7</v>
      </c>
      <c r="J13" s="113" t="s">
        <v>8</v>
      </c>
      <c r="K13" s="113" t="s">
        <v>9</v>
      </c>
      <c r="L13" s="113" t="s">
        <v>10</v>
      </c>
      <c r="M13" s="113" t="s">
        <v>11</v>
      </c>
      <c r="N13" s="120" t="s">
        <v>12</v>
      </c>
      <c r="O13" s="111" t="s">
        <v>14</v>
      </c>
      <c r="P13" s="116" t="s">
        <v>31</v>
      </c>
    </row>
    <row r="14" spans="1:16" s="30" customFormat="1" ht="12.75">
      <c r="A14" s="124">
        <v>2011</v>
      </c>
      <c r="B14" s="119">
        <v>70400</v>
      </c>
      <c r="C14" s="122">
        <v>4289.64</v>
      </c>
      <c r="D14" s="117">
        <v>4463.88</v>
      </c>
      <c r="E14" s="117">
        <v>5875.25</v>
      </c>
      <c r="F14" s="117">
        <v>4426.8</v>
      </c>
      <c r="G14" s="117">
        <v>4963.23</v>
      </c>
      <c r="H14" s="117">
        <v>11348.34</v>
      </c>
      <c r="I14" s="117">
        <v>8107.56</v>
      </c>
      <c r="J14" s="117">
        <v>4357.2</v>
      </c>
      <c r="K14" s="117">
        <v>6029.49</v>
      </c>
      <c r="L14" s="117"/>
      <c r="M14" s="117"/>
      <c r="N14" s="118"/>
      <c r="O14" s="119"/>
      <c r="P14" s="165">
        <v>72000</v>
      </c>
    </row>
    <row r="15" spans="1:16" s="125" customFormat="1" ht="12.75">
      <c r="A15" s="127" t="s">
        <v>103</v>
      </c>
      <c r="B15" s="128">
        <v>49700</v>
      </c>
      <c r="C15" s="129">
        <v>4094.91</v>
      </c>
      <c r="D15" s="129">
        <v>3845.68</v>
      </c>
      <c r="E15" s="129">
        <v>3862.16</v>
      </c>
      <c r="F15" s="129">
        <v>3842.73</v>
      </c>
      <c r="G15" s="129">
        <v>3848.13</v>
      </c>
      <c r="H15" s="129">
        <v>3837.29</v>
      </c>
      <c r="I15" s="129">
        <v>3849.65</v>
      </c>
      <c r="J15" s="129">
        <v>3884.97</v>
      </c>
      <c r="K15" s="129">
        <v>3905.33</v>
      </c>
      <c r="L15" s="129"/>
      <c r="M15" s="129"/>
      <c r="N15" s="147"/>
      <c r="O15" s="168"/>
      <c r="P15" s="166">
        <v>51000</v>
      </c>
    </row>
    <row r="16" spans="1:16" s="125" customFormat="1" ht="12.75">
      <c r="A16" s="127" t="s">
        <v>104</v>
      </c>
      <c r="B16" s="128">
        <v>13500</v>
      </c>
      <c r="C16" s="129">
        <v>0</v>
      </c>
      <c r="D16" s="129">
        <v>6.8</v>
      </c>
      <c r="E16" s="129">
        <v>1676.94</v>
      </c>
      <c r="F16" s="129">
        <v>335.89</v>
      </c>
      <c r="G16" s="129">
        <v>11.94</v>
      </c>
      <c r="H16" s="129">
        <v>6809.55</v>
      </c>
      <c r="I16" s="129">
        <v>4034.25</v>
      </c>
      <c r="J16" s="129">
        <v>405.53</v>
      </c>
      <c r="K16" s="129">
        <v>2007.14</v>
      </c>
      <c r="L16" s="129"/>
      <c r="M16" s="129"/>
      <c r="N16" s="147"/>
      <c r="O16" s="128"/>
      <c r="P16" s="166">
        <v>16000</v>
      </c>
    </row>
    <row r="17" spans="1:16" s="125" customFormat="1" ht="12.75">
      <c r="A17" s="127" t="s">
        <v>105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/>
      <c r="M17" s="129"/>
      <c r="N17" s="147"/>
      <c r="O17" s="128"/>
      <c r="P17" s="166">
        <v>0</v>
      </c>
    </row>
    <row r="18" spans="1:16" s="125" customFormat="1" ht="12.75">
      <c r="A18" s="127" t="s">
        <v>106</v>
      </c>
      <c r="B18" s="128">
        <v>7100</v>
      </c>
      <c r="C18" s="129">
        <v>194.73</v>
      </c>
      <c r="D18" s="130">
        <v>611.4</v>
      </c>
      <c r="E18" s="130">
        <v>336.15</v>
      </c>
      <c r="F18" s="130">
        <v>248.18</v>
      </c>
      <c r="G18" s="130">
        <v>1103.16</v>
      </c>
      <c r="H18" s="130">
        <v>701.5</v>
      </c>
      <c r="I18" s="130">
        <v>223.66</v>
      </c>
      <c r="J18" s="130">
        <v>66.7</v>
      </c>
      <c r="K18" s="130">
        <v>117.02</v>
      </c>
      <c r="L18" s="130"/>
      <c r="M18" s="130"/>
      <c r="N18" s="131"/>
      <c r="O18" s="128"/>
      <c r="P18" s="166">
        <v>5000</v>
      </c>
    </row>
    <row r="19" spans="1:16" s="125" customFormat="1" ht="12.75">
      <c r="A19" s="127" t="s">
        <v>163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/>
      <c r="M19" s="129"/>
      <c r="N19" s="147"/>
      <c r="O19" s="128"/>
      <c r="P19" s="166">
        <v>0</v>
      </c>
    </row>
    <row r="20" spans="1:16" s="125" customFormat="1" ht="12.75">
      <c r="A20" s="127" t="s">
        <v>108</v>
      </c>
      <c r="B20" s="128">
        <v>100</v>
      </c>
      <c r="C20" s="129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/>
      <c r="M20" s="130"/>
      <c r="N20" s="131"/>
      <c r="O20" s="128"/>
      <c r="P20" s="166">
        <v>0</v>
      </c>
    </row>
    <row r="21" spans="1:16" s="125" customFormat="1" ht="12.75">
      <c r="A21" s="127" t="s">
        <v>107</v>
      </c>
      <c r="B21" s="128">
        <v>0</v>
      </c>
      <c r="C21" s="129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/>
      <c r="M21" s="130"/>
      <c r="N21" s="131"/>
      <c r="O21" s="128"/>
      <c r="P21" s="166">
        <v>0</v>
      </c>
    </row>
    <row r="22" spans="1:15" s="30" customFormat="1" ht="12.75">
      <c r="A22" s="103">
        <v>2010</v>
      </c>
      <c r="B22" s="109"/>
      <c r="C22" s="101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5"/>
      <c r="O22" s="107"/>
    </row>
    <row r="23" spans="1:15" s="30" customFormat="1" ht="13.5" thickBot="1">
      <c r="A23" s="104">
        <v>2009</v>
      </c>
      <c r="B23" s="92"/>
      <c r="C23" s="102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106"/>
      <c r="O23" s="108"/>
    </row>
    <row r="24" spans="1:15" s="30" customFormat="1" ht="12.75">
      <c r="A24" s="22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6" s="30" customFormat="1" ht="12.75">
      <c r="A25" s="60" t="s">
        <v>165</v>
      </c>
      <c r="P25" s="93"/>
    </row>
    <row r="26" spans="1:13" s="30" customFormat="1" ht="12.75">
      <c r="A26" s="61">
        <v>2011</v>
      </c>
      <c r="B26" s="62">
        <v>14</v>
      </c>
      <c r="C26" s="62">
        <v>1514</v>
      </c>
      <c r="D26" s="62">
        <v>1514</v>
      </c>
      <c r="E26" s="62">
        <v>1519</v>
      </c>
      <c r="F26" s="62">
        <v>4519</v>
      </c>
      <c r="G26" s="62">
        <v>7917.32</v>
      </c>
      <c r="H26" s="62">
        <v>8022.32</v>
      </c>
      <c r="I26" s="62">
        <v>8119.07</v>
      </c>
      <c r="J26" s="62">
        <v>8134.07</v>
      </c>
      <c r="K26" s="62"/>
      <c r="L26" s="62"/>
      <c r="M26" s="62"/>
    </row>
    <row r="27" spans="1:13" s="30" customFormat="1" ht="12.75">
      <c r="A27" s="61">
        <v>2010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</row>
    <row r="28" spans="1:13" s="30" customFormat="1" ht="12.75">
      <c r="A28" s="61">
        <v>2009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7" s="30" customFormat="1" ht="13.5" thickBot="1">
      <c r="A29" s="60" t="s">
        <v>166</v>
      </c>
      <c r="B29" s="19"/>
      <c r="C29" s="63"/>
      <c r="D29" s="1"/>
      <c r="E29" s="1"/>
      <c r="F29" s="1"/>
      <c r="G29" s="64"/>
    </row>
    <row r="30" spans="1:16" s="30" customFormat="1" ht="12.75">
      <c r="A30" s="41">
        <v>2011</v>
      </c>
      <c r="B30" s="62">
        <v>4289.64</v>
      </c>
      <c r="C30" s="62">
        <v>8753.52</v>
      </c>
      <c r="D30" s="62">
        <v>14628.77</v>
      </c>
      <c r="E30" s="62">
        <v>19055.57</v>
      </c>
      <c r="F30" s="62">
        <v>24018.8</v>
      </c>
      <c r="G30" s="62">
        <v>35367.14</v>
      </c>
      <c r="H30" s="62">
        <v>43474.7</v>
      </c>
      <c r="I30" s="62">
        <v>47831.9</v>
      </c>
      <c r="J30" s="62">
        <v>53861.39</v>
      </c>
      <c r="K30" s="62"/>
      <c r="L30" s="62"/>
      <c r="M30" s="62"/>
      <c r="O30" s="191" t="s">
        <v>168</v>
      </c>
      <c r="P30" s="93">
        <v>-70400</v>
      </c>
    </row>
    <row r="31" spans="1:16" s="30" customFormat="1" ht="13.5" thickBot="1">
      <c r="A31" s="41">
        <v>2010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O31" s="192"/>
      <c r="P31" s="93">
        <v>-64000</v>
      </c>
    </row>
    <row r="32" spans="1:16" ht="12.75">
      <c r="A32" s="41">
        <v>2009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O32" s="193" t="s">
        <v>169</v>
      </c>
      <c r="P32" s="88">
        <v>-6400</v>
      </c>
    </row>
    <row r="33" spans="1:15" ht="13.5" thickBot="1">
      <c r="A33" s="18"/>
      <c r="E33" s="20"/>
      <c r="F33" s="47"/>
      <c r="G33" s="20"/>
      <c r="H33" s="20"/>
      <c r="O33" s="194"/>
    </row>
    <row r="34" spans="1:15" ht="12.75">
      <c r="A34" s="18"/>
      <c r="L34" t="s">
        <v>32</v>
      </c>
      <c r="M34" t="s">
        <v>33</v>
      </c>
      <c r="O34" s="195" t="s">
        <v>168</v>
      </c>
    </row>
    <row r="35" spans="1:15" ht="13.5" thickBot="1">
      <c r="A35" s="18"/>
      <c r="L35" s="88">
        <v>-70400</v>
      </c>
      <c r="M35" s="89">
        <v>-64000</v>
      </c>
      <c r="O35" s="196"/>
    </row>
    <row r="36" spans="1:5" ht="15" customHeight="1">
      <c r="A36" s="40"/>
      <c r="B36" s="40"/>
      <c r="C36" s="40"/>
      <c r="D36" s="40"/>
      <c r="E36" s="40"/>
    </row>
    <row r="37" spans="1:2" ht="15" customHeight="1">
      <c r="A37" s="41"/>
      <c r="B37" s="42"/>
    </row>
    <row r="38" spans="1:2" ht="15" customHeight="1">
      <c r="A38" s="41"/>
      <c r="B38" s="42"/>
    </row>
    <row r="39" spans="1:2" ht="15" customHeight="1">
      <c r="A39" s="41"/>
      <c r="B39" s="42"/>
    </row>
    <row r="40" spans="1:4" ht="13.5" thickBot="1">
      <c r="A40" s="65"/>
      <c r="B40" s="22"/>
      <c r="C40" s="22"/>
      <c r="D40" s="19"/>
    </row>
    <row r="41" spans="1:16" ht="16.5" thickBot="1">
      <c r="A41" s="182" t="s">
        <v>26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4"/>
    </row>
    <row r="42" spans="1:16" ht="12.75">
      <c r="A42" s="90"/>
      <c r="B42" s="84"/>
      <c r="C42" s="77"/>
      <c r="D42" s="57"/>
      <c r="E42" s="76"/>
      <c r="F42" s="57"/>
      <c r="G42" s="76"/>
      <c r="H42" s="76"/>
      <c r="I42" s="76"/>
      <c r="J42" s="1"/>
      <c r="K42" s="172" t="s">
        <v>25</v>
      </c>
      <c r="L42" s="173"/>
      <c r="M42" s="174" t="s">
        <v>137</v>
      </c>
      <c r="N42" s="175"/>
      <c r="O42" s="172" t="s">
        <v>31</v>
      </c>
      <c r="P42" s="21"/>
    </row>
    <row r="43" spans="1:16" ht="12.75">
      <c r="A43" s="90" t="s">
        <v>145</v>
      </c>
      <c r="B43" s="84"/>
      <c r="C43" s="77"/>
      <c r="D43" s="57"/>
      <c r="E43" s="76"/>
      <c r="F43" s="57"/>
      <c r="G43" s="76"/>
      <c r="H43" s="76"/>
      <c r="I43" s="76"/>
      <c r="J43" s="169" t="s">
        <v>143</v>
      </c>
      <c r="K43" s="171">
        <v>75</v>
      </c>
      <c r="L43" s="1"/>
      <c r="M43" s="171">
        <v>81</v>
      </c>
      <c r="N43" s="1"/>
      <c r="O43" s="171">
        <v>100</v>
      </c>
      <c r="P43" s="21"/>
    </row>
    <row r="44" spans="1:16" ht="12.75">
      <c r="A44" s="90" t="s">
        <v>146</v>
      </c>
      <c r="B44" s="84"/>
      <c r="C44" s="77"/>
      <c r="D44" s="57"/>
      <c r="E44" s="76"/>
      <c r="F44" s="57"/>
      <c r="G44" s="76"/>
      <c r="H44" s="76"/>
      <c r="I44" s="76"/>
      <c r="J44" s="170" t="s">
        <v>143</v>
      </c>
      <c r="K44" s="171">
        <v>35</v>
      </c>
      <c r="L44" s="1"/>
      <c r="M44" s="171">
        <v>30</v>
      </c>
      <c r="N44" s="1"/>
      <c r="O44" s="171">
        <v>40</v>
      </c>
      <c r="P44" s="21"/>
    </row>
    <row r="45" spans="1:16" ht="12.75">
      <c r="A45" s="90" t="s">
        <v>147</v>
      </c>
      <c r="B45" s="84"/>
      <c r="C45" s="77"/>
      <c r="D45" s="57"/>
      <c r="E45" s="76"/>
      <c r="F45" s="57"/>
      <c r="G45" s="76"/>
      <c r="H45" s="76"/>
      <c r="I45" s="76"/>
      <c r="J45" s="170" t="s">
        <v>143</v>
      </c>
      <c r="K45" s="171">
        <v>15</v>
      </c>
      <c r="L45" s="1"/>
      <c r="M45" s="171">
        <v>15</v>
      </c>
      <c r="N45" s="1"/>
      <c r="O45" s="171">
        <v>20</v>
      </c>
      <c r="P45" s="21"/>
    </row>
    <row r="46" spans="1:16" ht="12.75">
      <c r="A46" s="90" t="s">
        <v>148</v>
      </c>
      <c r="B46" s="84"/>
      <c r="C46" s="77"/>
      <c r="D46" s="57"/>
      <c r="E46" s="76"/>
      <c r="F46" s="57"/>
      <c r="G46" s="76"/>
      <c r="H46" s="76"/>
      <c r="I46" s="76"/>
      <c r="J46" s="170" t="s">
        <v>143</v>
      </c>
      <c r="K46" s="171">
        <v>60</v>
      </c>
      <c r="L46" s="1"/>
      <c r="M46" s="171">
        <v>80</v>
      </c>
      <c r="N46" s="1"/>
      <c r="O46" s="171">
        <v>100</v>
      </c>
      <c r="P46" s="21"/>
    </row>
    <row r="47" spans="1:16" ht="12.75">
      <c r="A47" s="90" t="s">
        <v>149</v>
      </c>
      <c r="B47" s="84"/>
      <c r="C47" s="77"/>
      <c r="D47" s="57"/>
      <c r="E47" s="76"/>
      <c r="F47" s="57"/>
      <c r="G47" s="76"/>
      <c r="H47" s="76"/>
      <c r="I47" s="76"/>
      <c r="J47" s="176" t="s">
        <v>143</v>
      </c>
      <c r="K47" s="171">
        <v>60</v>
      </c>
      <c r="L47" s="1"/>
      <c r="M47" s="171">
        <v>101</v>
      </c>
      <c r="N47" s="1"/>
      <c r="O47" s="171">
        <v>150</v>
      </c>
      <c r="P47" s="21"/>
    </row>
    <row r="48" spans="1:16" ht="12.75">
      <c r="A48" s="90" t="s">
        <v>150</v>
      </c>
      <c r="B48" s="84"/>
      <c r="C48" s="77"/>
      <c r="D48" s="57"/>
      <c r="E48" s="76"/>
      <c r="F48" s="57"/>
      <c r="G48" s="76"/>
      <c r="H48" s="76"/>
      <c r="I48" s="76"/>
      <c r="J48" s="176" t="s">
        <v>143</v>
      </c>
      <c r="K48" s="171">
        <v>1</v>
      </c>
      <c r="L48" s="1"/>
      <c r="M48" s="171">
        <v>17</v>
      </c>
      <c r="N48" s="1"/>
      <c r="O48" s="171">
        <v>20</v>
      </c>
      <c r="P48" s="21"/>
    </row>
    <row r="49" spans="1:16" ht="13.5" thickBot="1">
      <c r="A49" s="78"/>
      <c r="B49" s="79"/>
      <c r="C49" s="79"/>
      <c r="D49" s="80"/>
      <c r="E49" s="81"/>
      <c r="F49" s="82"/>
      <c r="G49" s="81"/>
      <c r="H49" s="81"/>
      <c r="I49" s="81"/>
      <c r="J49" s="81"/>
      <c r="K49" s="81"/>
      <c r="L49" s="81"/>
      <c r="M49" s="81"/>
      <c r="N49" s="81"/>
      <c r="O49" s="81"/>
      <c r="P49" s="83"/>
    </row>
    <row r="50" spans="1:4" ht="13.5" hidden="1" thickBot="1">
      <c r="A50" s="37"/>
      <c r="B50" s="22"/>
      <c r="C50" s="22"/>
      <c r="D50" s="39"/>
    </row>
    <row r="51" spans="1:16" ht="16.5" hidden="1" thickBot="1">
      <c r="A51" s="182" t="s">
        <v>27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4"/>
    </row>
    <row r="52" spans="1:6" ht="12.75" hidden="1">
      <c r="A52" s="37"/>
      <c r="B52" s="22"/>
      <c r="C52" s="22"/>
      <c r="D52" s="39"/>
      <c r="F52" s="4"/>
    </row>
    <row r="53" spans="2:6" ht="12.75" hidden="1">
      <c r="B53" s="22"/>
      <c r="C53" s="22"/>
      <c r="D53" s="39"/>
      <c r="F53" s="4"/>
    </row>
    <row r="54" spans="1:4" ht="12.75" hidden="1">
      <c r="A54" s="65"/>
      <c r="B54" s="22"/>
      <c r="C54" s="22"/>
      <c r="D54" s="19"/>
    </row>
    <row r="55" spans="1:11" ht="12.75" hidden="1">
      <c r="A55" s="66"/>
      <c r="B55" s="22"/>
      <c r="C55" s="22"/>
      <c r="D55" s="39"/>
      <c r="F55" s="4"/>
      <c r="J55" s="1"/>
      <c r="K55" s="1"/>
    </row>
    <row r="56" spans="1:11" ht="12.75" hidden="1">
      <c r="A56" s="67"/>
      <c r="B56" s="22"/>
      <c r="C56" s="22"/>
      <c r="D56" s="39"/>
      <c r="F56" s="4"/>
      <c r="J56" s="1"/>
      <c r="K56" s="1"/>
    </row>
    <row r="57" spans="1:11" ht="12.75" hidden="1">
      <c r="A57" s="37"/>
      <c r="B57" s="22"/>
      <c r="C57" s="22"/>
      <c r="D57" s="39"/>
      <c r="F57" s="4"/>
      <c r="J57" s="1"/>
      <c r="K57" s="1"/>
    </row>
    <row r="58" spans="1:11" ht="5.25" customHeight="1" hidden="1">
      <c r="A58" s="22"/>
      <c r="B58" s="22"/>
      <c r="C58" s="22"/>
      <c r="D58" s="22"/>
      <c r="J58" s="1"/>
      <c r="K58" s="1"/>
    </row>
    <row r="59" spans="4:11" ht="12.75" hidden="1">
      <c r="D59" s="52"/>
      <c r="J59" s="1"/>
      <c r="K59" s="1"/>
    </row>
    <row r="60" spans="6:11" ht="12.75" hidden="1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5" ht="12.75" hidden="1">
      <c r="F62" s="1"/>
      <c r="G62" s="1"/>
      <c r="H62" s="1"/>
      <c r="I62" s="1"/>
      <c r="J62" s="176" t="s">
        <v>143</v>
      </c>
      <c r="K62" s="1">
        <v>246</v>
      </c>
      <c r="M62" s="1">
        <v>324</v>
      </c>
      <c r="O62" s="1">
        <v>430</v>
      </c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43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</sheetData>
  <mergeCells count="8">
    <mergeCell ref="E2:I2"/>
    <mergeCell ref="A51:P51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zoomScale="90" zoomScaleNormal="90" workbookViewId="0" topLeftCell="A1">
      <selection activeCell="H61" sqref="H61"/>
    </sheetView>
  </sheetViews>
  <sheetFormatPr defaultColWidth="11.421875" defaultRowHeight="12.75"/>
  <cols>
    <col min="1" max="1" width="16.421875" style="0" customWidth="1"/>
    <col min="2" max="15" width="9.140625" style="0" customWidth="1"/>
    <col min="16" max="16" width="9.7109375" style="0" bestFit="1" customWidth="1"/>
  </cols>
  <sheetData>
    <row r="1" spans="1:16" s="15" customFormat="1" ht="15.75">
      <c r="A1" s="14" t="s">
        <v>124</v>
      </c>
      <c r="B1" s="16"/>
      <c r="C1" s="139"/>
      <c r="D1" s="138"/>
      <c r="E1" s="14"/>
      <c r="F1" s="138" t="s">
        <v>128</v>
      </c>
      <c r="G1" s="138"/>
      <c r="H1" s="138"/>
      <c r="L1" s="58" t="s">
        <v>21</v>
      </c>
      <c r="M1" s="75"/>
      <c r="N1" s="74"/>
      <c r="O1" s="155" t="s">
        <v>9</v>
      </c>
      <c r="P1" s="156">
        <v>2011</v>
      </c>
    </row>
    <row r="2" spans="1:9" ht="16.5" thickBot="1">
      <c r="A2" s="15"/>
      <c r="C2" s="153"/>
      <c r="D2" s="154"/>
      <c r="E2" s="181" t="s">
        <v>126</v>
      </c>
      <c r="F2" s="181"/>
      <c r="G2" s="181"/>
      <c r="H2" s="181"/>
      <c r="I2" s="181"/>
    </row>
    <row r="3" spans="1:16" s="30" customFormat="1" ht="13.5" thickBot="1">
      <c r="A3" s="185" t="s">
        <v>151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91"/>
    </row>
    <row r="4" spans="1:18" s="30" customFormat="1" ht="13.5" thickBot="1">
      <c r="A4" s="110"/>
      <c r="B4" s="111" t="s">
        <v>25</v>
      </c>
      <c r="C4" s="112" t="s">
        <v>2</v>
      </c>
      <c r="D4" s="113" t="s">
        <v>3</v>
      </c>
      <c r="E4" s="113" t="s">
        <v>4</v>
      </c>
      <c r="F4" s="113" t="s">
        <v>5</v>
      </c>
      <c r="G4" s="113" t="s">
        <v>1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  <c r="N4" s="114" t="s">
        <v>12</v>
      </c>
      <c r="O4" s="115" t="s">
        <v>14</v>
      </c>
      <c r="P4" s="87" t="s">
        <v>31</v>
      </c>
      <c r="R4" s="93"/>
    </row>
    <row r="5" spans="1:18" s="30" customFormat="1" ht="12.75">
      <c r="A5" s="140">
        <v>2011</v>
      </c>
      <c r="B5" s="141">
        <v>27800</v>
      </c>
      <c r="C5" s="142">
        <v>14</v>
      </c>
      <c r="D5" s="143">
        <v>1500</v>
      </c>
      <c r="E5" s="143">
        <v>0</v>
      </c>
      <c r="F5" s="143">
        <v>5</v>
      </c>
      <c r="G5" s="143">
        <v>3000</v>
      </c>
      <c r="H5" s="143">
        <v>3398.32</v>
      </c>
      <c r="I5" s="143">
        <v>105</v>
      </c>
      <c r="J5" s="143">
        <v>96.75</v>
      </c>
      <c r="K5" s="143">
        <v>15</v>
      </c>
      <c r="L5" s="143"/>
      <c r="M5" s="143"/>
      <c r="N5" s="144"/>
      <c r="O5" s="141"/>
      <c r="P5" s="165">
        <v>35000</v>
      </c>
      <c r="R5" s="93"/>
    </row>
    <row r="6" spans="1:18" s="30" customFormat="1" ht="12.75">
      <c r="A6" s="145" t="s">
        <v>64</v>
      </c>
      <c r="B6" s="146">
        <v>7400</v>
      </c>
      <c r="C6" s="150">
        <v>14</v>
      </c>
      <c r="D6" s="151">
        <v>1500</v>
      </c>
      <c r="E6" s="151">
        <v>0</v>
      </c>
      <c r="F6" s="151">
        <v>5</v>
      </c>
      <c r="G6" s="151">
        <v>3000</v>
      </c>
      <c r="H6" s="151">
        <v>3398.32</v>
      </c>
      <c r="I6" s="151">
        <v>105</v>
      </c>
      <c r="J6" s="151">
        <v>96.75</v>
      </c>
      <c r="K6" s="151">
        <v>15</v>
      </c>
      <c r="L6" s="151"/>
      <c r="M6" s="151"/>
      <c r="N6" s="152"/>
      <c r="O6" s="167"/>
      <c r="P6" s="166">
        <v>15000</v>
      </c>
      <c r="R6" s="93"/>
    </row>
    <row r="7" spans="1:18" s="30" customFormat="1" ht="12.75">
      <c r="A7" s="145" t="s">
        <v>65</v>
      </c>
      <c r="B7" s="146">
        <v>0</v>
      </c>
      <c r="C7" s="150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/>
      <c r="M7" s="151"/>
      <c r="N7" s="152"/>
      <c r="O7" s="146"/>
      <c r="P7" s="166">
        <v>0</v>
      </c>
      <c r="R7" s="93"/>
    </row>
    <row r="8" spans="1:18" s="30" customFormat="1" ht="12.75">
      <c r="A8" s="145" t="s">
        <v>66</v>
      </c>
      <c r="B8" s="146">
        <v>20400</v>
      </c>
      <c r="C8" s="150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/>
      <c r="M8" s="151"/>
      <c r="N8" s="152"/>
      <c r="O8" s="146"/>
      <c r="P8" s="166">
        <v>20000</v>
      </c>
      <c r="R8" s="93"/>
    </row>
    <row r="9" spans="1:16" s="30" customFormat="1" ht="12.75">
      <c r="A9" s="103">
        <v>2010</v>
      </c>
      <c r="B9" s="109">
        <v>0</v>
      </c>
      <c r="C9" s="101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5">
        <v>0</v>
      </c>
      <c r="O9" s="107">
        <v>0</v>
      </c>
      <c r="P9" s="93"/>
    </row>
    <row r="10" spans="1:16" s="30" customFormat="1" ht="13.5" customHeight="1" thickBot="1">
      <c r="A10" s="104">
        <v>2009</v>
      </c>
      <c r="B10" s="92">
        <v>0</v>
      </c>
      <c r="C10" s="102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106">
        <v>0</v>
      </c>
      <c r="O10" s="108">
        <v>0</v>
      </c>
      <c r="P10" s="38"/>
    </row>
    <row r="11" spans="1:18" s="30" customFormat="1" ht="13.5" thickBot="1">
      <c r="A11" s="22"/>
      <c r="B11" s="38"/>
      <c r="C11" s="60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94"/>
      <c r="Q11" s="93"/>
      <c r="R11" s="93"/>
    </row>
    <row r="12" spans="1:18" s="30" customFormat="1" ht="13.5" thickBot="1">
      <c r="A12" s="188" t="s">
        <v>152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0"/>
      <c r="P12" s="91"/>
      <c r="Q12" s="93"/>
      <c r="R12" s="93"/>
    </row>
    <row r="13" spans="1:16" s="30" customFormat="1" ht="13.5" thickBot="1">
      <c r="A13" s="123"/>
      <c r="B13" s="111" t="s">
        <v>25</v>
      </c>
      <c r="C13" s="121" t="s">
        <v>2</v>
      </c>
      <c r="D13" s="113" t="s">
        <v>3</v>
      </c>
      <c r="E13" s="113" t="s">
        <v>4</v>
      </c>
      <c r="F13" s="113" t="s">
        <v>5</v>
      </c>
      <c r="G13" s="113" t="s">
        <v>1</v>
      </c>
      <c r="H13" s="113" t="s">
        <v>6</v>
      </c>
      <c r="I13" s="113" t="s">
        <v>7</v>
      </c>
      <c r="J13" s="113" t="s">
        <v>8</v>
      </c>
      <c r="K13" s="113" t="s">
        <v>9</v>
      </c>
      <c r="L13" s="113" t="s">
        <v>10</v>
      </c>
      <c r="M13" s="113" t="s">
        <v>11</v>
      </c>
      <c r="N13" s="120" t="s">
        <v>12</v>
      </c>
      <c r="O13" s="111" t="s">
        <v>14</v>
      </c>
      <c r="P13" s="116" t="s">
        <v>31</v>
      </c>
    </row>
    <row r="14" spans="1:16" s="30" customFormat="1" ht="12.75">
      <c r="A14" s="124">
        <v>2011</v>
      </c>
      <c r="B14" s="119">
        <v>129100</v>
      </c>
      <c r="C14" s="122">
        <v>8433.01</v>
      </c>
      <c r="D14" s="117">
        <v>8309.41</v>
      </c>
      <c r="E14" s="117">
        <v>11155.55</v>
      </c>
      <c r="F14" s="117">
        <v>8433.49</v>
      </c>
      <c r="G14" s="117">
        <v>8886.63</v>
      </c>
      <c r="H14" s="117">
        <v>18868.23</v>
      </c>
      <c r="I14" s="117">
        <v>16094.16</v>
      </c>
      <c r="J14" s="117">
        <v>8347.58</v>
      </c>
      <c r="K14" s="117">
        <v>11943.44</v>
      </c>
      <c r="L14" s="117"/>
      <c r="M14" s="117"/>
      <c r="N14" s="118"/>
      <c r="O14" s="119"/>
      <c r="P14" s="165">
        <v>135000</v>
      </c>
    </row>
    <row r="15" spans="1:16" s="125" customFormat="1" ht="12.75">
      <c r="A15" s="127" t="s">
        <v>103</v>
      </c>
      <c r="B15" s="128">
        <v>99500</v>
      </c>
      <c r="C15" s="129">
        <v>8189.62</v>
      </c>
      <c r="D15" s="129">
        <v>7691.21</v>
      </c>
      <c r="E15" s="129">
        <v>7724.18</v>
      </c>
      <c r="F15" s="129">
        <v>7685.32</v>
      </c>
      <c r="G15" s="129">
        <v>7696.12</v>
      </c>
      <c r="H15" s="129">
        <v>7674.45</v>
      </c>
      <c r="I15" s="129">
        <v>7699.16</v>
      </c>
      <c r="J15" s="129">
        <v>7769.83</v>
      </c>
      <c r="K15" s="129">
        <v>7810.54</v>
      </c>
      <c r="L15" s="129"/>
      <c r="M15" s="129"/>
      <c r="N15" s="129"/>
      <c r="O15" s="168"/>
      <c r="P15" s="166">
        <v>102000</v>
      </c>
    </row>
    <row r="16" spans="1:16" s="125" customFormat="1" ht="12.75">
      <c r="A16" s="127" t="s">
        <v>104</v>
      </c>
      <c r="B16" s="128">
        <v>21100</v>
      </c>
      <c r="C16" s="129">
        <v>0</v>
      </c>
      <c r="D16" s="129">
        <v>6.8</v>
      </c>
      <c r="E16" s="129">
        <v>3087.74</v>
      </c>
      <c r="F16" s="129">
        <v>431.14</v>
      </c>
      <c r="G16" s="129">
        <v>11.94</v>
      </c>
      <c r="H16" s="129">
        <v>10492.28</v>
      </c>
      <c r="I16" s="129">
        <v>8128.08</v>
      </c>
      <c r="J16" s="129">
        <v>511.05</v>
      </c>
      <c r="K16" s="129">
        <v>3996.78</v>
      </c>
      <c r="L16" s="129"/>
      <c r="M16" s="129"/>
      <c r="N16" s="147"/>
      <c r="O16" s="128"/>
      <c r="P16" s="166">
        <v>28000</v>
      </c>
    </row>
    <row r="17" spans="1:16" s="125" customFormat="1" ht="12.75">
      <c r="A17" s="127" t="s">
        <v>105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/>
      <c r="M17" s="129"/>
      <c r="N17" s="147"/>
      <c r="O17" s="128"/>
      <c r="P17" s="166">
        <v>0</v>
      </c>
    </row>
    <row r="18" spans="1:16" s="125" customFormat="1" ht="12.75">
      <c r="A18" s="127" t="s">
        <v>106</v>
      </c>
      <c r="B18" s="128">
        <v>8200</v>
      </c>
      <c r="C18" s="129">
        <v>243.39</v>
      </c>
      <c r="D18" s="130">
        <v>611.4</v>
      </c>
      <c r="E18" s="130">
        <v>343.63</v>
      </c>
      <c r="F18" s="130">
        <v>317.03</v>
      </c>
      <c r="G18" s="130">
        <v>1178.57</v>
      </c>
      <c r="H18" s="130">
        <v>701.5</v>
      </c>
      <c r="I18" s="130">
        <v>266.92</v>
      </c>
      <c r="J18" s="130">
        <v>66.7</v>
      </c>
      <c r="K18" s="130">
        <v>136.12</v>
      </c>
      <c r="L18" s="130"/>
      <c r="M18" s="130"/>
      <c r="N18" s="131"/>
      <c r="O18" s="128"/>
      <c r="P18" s="166">
        <v>5000</v>
      </c>
    </row>
    <row r="19" spans="1:16" s="125" customFormat="1" ht="12.75">
      <c r="A19" s="127" t="s">
        <v>163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/>
      <c r="M19" s="129"/>
      <c r="N19" s="147"/>
      <c r="O19" s="128"/>
      <c r="P19" s="166">
        <v>0</v>
      </c>
    </row>
    <row r="20" spans="1:16" s="125" customFormat="1" ht="12.75">
      <c r="A20" s="127" t="s">
        <v>108</v>
      </c>
      <c r="B20" s="128">
        <v>300</v>
      </c>
      <c r="C20" s="129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/>
      <c r="M20" s="130"/>
      <c r="N20" s="131"/>
      <c r="O20" s="128"/>
      <c r="P20" s="166">
        <v>0</v>
      </c>
    </row>
    <row r="21" spans="1:16" s="125" customFormat="1" ht="12.75">
      <c r="A21" s="127" t="s">
        <v>107</v>
      </c>
      <c r="B21" s="128">
        <v>0</v>
      </c>
      <c r="C21" s="129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/>
      <c r="M21" s="130"/>
      <c r="N21" s="131"/>
      <c r="O21" s="128"/>
      <c r="P21" s="166">
        <v>0</v>
      </c>
    </row>
    <row r="22" spans="1:15" s="30" customFormat="1" ht="12.75">
      <c r="A22" s="103">
        <v>2010</v>
      </c>
      <c r="B22" s="109">
        <v>0</v>
      </c>
      <c r="C22" s="101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5">
        <v>0</v>
      </c>
      <c r="O22" s="107">
        <v>0</v>
      </c>
    </row>
    <row r="23" spans="1:15" s="30" customFormat="1" ht="13.5" thickBot="1">
      <c r="A23" s="104">
        <v>2009</v>
      </c>
      <c r="B23" s="92">
        <v>0</v>
      </c>
      <c r="C23" s="102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106">
        <v>0</v>
      </c>
      <c r="O23" s="108">
        <v>0</v>
      </c>
    </row>
    <row r="24" spans="1:15" s="30" customFormat="1" ht="12.75">
      <c r="A24" s="22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6" s="30" customFormat="1" ht="12.75">
      <c r="A25" s="60" t="s">
        <v>165</v>
      </c>
      <c r="P25" s="93"/>
    </row>
    <row r="26" spans="1:13" s="30" customFormat="1" ht="12.75">
      <c r="A26" s="61">
        <v>2011</v>
      </c>
      <c r="B26" s="62">
        <v>14</v>
      </c>
      <c r="C26" s="62">
        <v>1514</v>
      </c>
      <c r="D26" s="62">
        <v>1514</v>
      </c>
      <c r="E26" s="62">
        <v>1519</v>
      </c>
      <c r="F26" s="62">
        <v>4519</v>
      </c>
      <c r="G26" s="62">
        <v>7917.32</v>
      </c>
      <c r="H26" s="62">
        <v>8022.32</v>
      </c>
      <c r="I26" s="62">
        <v>8119.07</v>
      </c>
      <c r="J26" s="62">
        <v>8134.07</v>
      </c>
      <c r="K26" s="62"/>
      <c r="L26" s="62"/>
      <c r="M26" s="62"/>
    </row>
    <row r="27" spans="1:13" s="30" customFormat="1" ht="12.75">
      <c r="A27" s="61">
        <v>2010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</row>
    <row r="28" spans="1:13" s="30" customFormat="1" ht="12.75">
      <c r="A28" s="61">
        <v>2009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7" s="30" customFormat="1" ht="13.5" thickBot="1">
      <c r="A29" s="60" t="s">
        <v>166</v>
      </c>
      <c r="B29" s="19"/>
      <c r="C29" s="63"/>
      <c r="D29" s="1"/>
      <c r="E29" s="1"/>
      <c r="F29" s="1"/>
      <c r="G29" s="64"/>
    </row>
    <row r="30" spans="1:16" s="30" customFormat="1" ht="12.75">
      <c r="A30" s="41">
        <v>2011</v>
      </c>
      <c r="B30" s="62">
        <v>8433.01</v>
      </c>
      <c r="C30" s="62">
        <v>16742.42</v>
      </c>
      <c r="D30" s="62">
        <v>27897.97</v>
      </c>
      <c r="E30" s="62">
        <v>36331.46</v>
      </c>
      <c r="F30" s="62">
        <v>45218.09</v>
      </c>
      <c r="G30" s="62">
        <v>64086.32</v>
      </c>
      <c r="H30" s="62">
        <v>80180.48</v>
      </c>
      <c r="I30" s="62">
        <v>88528.06</v>
      </c>
      <c r="J30" s="62">
        <v>100471.5</v>
      </c>
      <c r="K30" s="62"/>
      <c r="L30" s="62"/>
      <c r="M30" s="62"/>
      <c r="O30" s="191" t="s">
        <v>168</v>
      </c>
      <c r="P30" s="93">
        <v>-101300</v>
      </c>
    </row>
    <row r="31" spans="1:16" s="30" customFormat="1" ht="13.5" thickBot="1">
      <c r="A31" s="41">
        <v>2010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O31" s="192"/>
      <c r="P31" s="93">
        <v>-100000</v>
      </c>
    </row>
    <row r="32" spans="1:16" ht="12.75">
      <c r="A32" s="41">
        <v>2009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O32" s="193" t="s">
        <v>169</v>
      </c>
      <c r="P32" s="88">
        <v>-1300</v>
      </c>
    </row>
    <row r="33" spans="1:15" ht="13.5" thickBot="1">
      <c r="A33" s="18"/>
      <c r="E33" s="20"/>
      <c r="F33" s="47"/>
      <c r="G33" s="20"/>
      <c r="H33" s="20"/>
      <c r="O33" s="194"/>
    </row>
    <row r="34" spans="1:15" ht="12.75">
      <c r="A34" s="18"/>
      <c r="L34" t="s">
        <v>32</v>
      </c>
      <c r="M34" t="s">
        <v>33</v>
      </c>
      <c r="O34" s="195" t="s">
        <v>168</v>
      </c>
    </row>
    <row r="35" spans="1:15" ht="13.5" thickBot="1">
      <c r="A35" s="18"/>
      <c r="L35" s="88">
        <v>-101300</v>
      </c>
      <c r="M35" s="89">
        <v>-100000</v>
      </c>
      <c r="O35" s="196"/>
    </row>
    <row r="36" spans="1:5" ht="15" customHeight="1">
      <c r="A36" s="40"/>
      <c r="B36" s="40"/>
      <c r="C36" s="40"/>
      <c r="D36" s="40"/>
      <c r="E36" s="40"/>
    </row>
    <row r="37" spans="1:2" ht="15" customHeight="1">
      <c r="A37" s="41"/>
      <c r="B37" s="42"/>
    </row>
    <row r="38" spans="1:2" ht="15" customHeight="1">
      <c r="A38" s="41"/>
      <c r="B38" s="42"/>
    </row>
    <row r="39" spans="1:2" ht="15" customHeight="1">
      <c r="A39" s="41"/>
      <c r="B39" s="42"/>
    </row>
    <row r="40" spans="1:4" ht="13.5" thickBot="1">
      <c r="A40" s="65"/>
      <c r="B40" s="22"/>
      <c r="C40" s="22"/>
      <c r="D40" s="19"/>
    </row>
    <row r="41" spans="1:16" ht="16.5" thickBot="1">
      <c r="A41" s="182" t="s">
        <v>26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4"/>
    </row>
    <row r="42" spans="1:16" ht="12.75">
      <c r="A42" s="90"/>
      <c r="B42" s="84"/>
      <c r="C42" s="77"/>
      <c r="D42" s="57"/>
      <c r="E42" s="76"/>
      <c r="F42" s="57"/>
      <c r="G42" s="76"/>
      <c r="H42" s="76"/>
      <c r="I42" s="76"/>
      <c r="J42" s="1"/>
      <c r="K42" s="1"/>
      <c r="L42" s="1"/>
      <c r="M42" s="1"/>
      <c r="N42" s="1"/>
      <c r="O42" s="1"/>
      <c r="P42" s="21"/>
    </row>
    <row r="43" spans="1:16" ht="13.5" thickBot="1">
      <c r="A43" s="78"/>
      <c r="B43" s="79"/>
      <c r="C43" s="79"/>
      <c r="D43" s="80"/>
      <c r="E43" s="81"/>
      <c r="F43" s="82"/>
      <c r="G43" s="81"/>
      <c r="H43" s="81"/>
      <c r="I43" s="81"/>
      <c r="J43" s="81"/>
      <c r="K43" s="81"/>
      <c r="L43" s="81"/>
      <c r="M43" s="81"/>
      <c r="N43" s="81"/>
      <c r="O43" s="81"/>
      <c r="P43" s="83"/>
    </row>
    <row r="44" spans="1:4" ht="13.5" hidden="1" thickBot="1">
      <c r="A44" s="37"/>
      <c r="B44" s="22"/>
      <c r="C44" s="22"/>
      <c r="D44" s="39"/>
    </row>
    <row r="45" spans="1:16" ht="16.5" hidden="1" thickBot="1">
      <c r="A45" s="182" t="s">
        <v>27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4"/>
    </row>
    <row r="46" spans="1:6" ht="12.75" hidden="1">
      <c r="A46" s="37"/>
      <c r="B46" s="22"/>
      <c r="C46" s="22"/>
      <c r="D46" s="39"/>
      <c r="F46" s="4"/>
    </row>
    <row r="47" spans="2:6" ht="12.75" hidden="1">
      <c r="B47" s="22"/>
      <c r="C47" s="22"/>
      <c r="D47" s="39"/>
      <c r="F47" s="4"/>
    </row>
    <row r="48" spans="1:4" ht="12.75" hidden="1">
      <c r="A48" s="65"/>
      <c r="B48" s="22"/>
      <c r="C48" s="22"/>
      <c r="D48" s="19"/>
    </row>
    <row r="49" spans="1:11" ht="12.75" hidden="1">
      <c r="A49" s="66"/>
      <c r="B49" s="22"/>
      <c r="C49" s="22"/>
      <c r="D49" s="39"/>
      <c r="F49" s="4"/>
      <c r="J49" s="1"/>
      <c r="K49" s="1"/>
    </row>
    <row r="50" spans="1:11" ht="12.75" hidden="1">
      <c r="A50" s="67"/>
      <c r="B50" s="22"/>
      <c r="C50" s="22"/>
      <c r="D50" s="39"/>
      <c r="F50" s="4"/>
      <c r="J50" s="1"/>
      <c r="K50" s="1"/>
    </row>
    <row r="51" spans="1:11" ht="12.75" hidden="1">
      <c r="A51" s="37"/>
      <c r="B51" s="22"/>
      <c r="C51" s="22"/>
      <c r="D51" s="39"/>
      <c r="F51" s="4"/>
      <c r="J51" s="1"/>
      <c r="K51" s="1"/>
    </row>
    <row r="52" spans="1:11" ht="5.25" customHeight="1" hidden="1">
      <c r="A52" s="22"/>
      <c r="B52" s="22"/>
      <c r="C52" s="22"/>
      <c r="D52" s="22"/>
      <c r="J52" s="1"/>
      <c r="K52" s="1"/>
    </row>
    <row r="53" spans="4:11" ht="12.75" hidden="1">
      <c r="D53" s="52"/>
      <c r="J53" s="1"/>
      <c r="K53" s="1"/>
    </row>
    <row r="54" spans="6:11" ht="12.75" hidden="1">
      <c r="F54" s="1"/>
      <c r="G54" s="1"/>
      <c r="H54" s="1"/>
      <c r="I54" s="1"/>
      <c r="J54" s="1"/>
      <c r="K54" s="1"/>
    </row>
    <row r="55" spans="6:11" ht="12.75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43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8">
    <mergeCell ref="E2:I2"/>
    <mergeCell ref="A45:P45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="75" zoomScaleNormal="75" workbookViewId="0" topLeftCell="A1">
      <pane xSplit="16" ySplit="2" topLeftCell="AC3" activePane="bottomRight" state="frozen"/>
      <selection pane="topLeft" activeCell="AD59" sqref="AD59"/>
      <selection pane="topRight" activeCell="AD59" sqref="AD59"/>
      <selection pane="bottomLeft" activeCell="AD59" sqref="AD59"/>
      <selection pane="bottomRight" activeCell="I11" sqref="I11"/>
    </sheetView>
  </sheetViews>
  <sheetFormatPr defaultColWidth="11.421875" defaultRowHeight="12.75"/>
  <cols>
    <col min="1" max="1" width="5.140625" style="5" bestFit="1" customWidth="1"/>
    <col min="2" max="3" width="4.140625" style="5" customWidth="1"/>
    <col min="4" max="4" width="9.00390625" style="5" bestFit="1" customWidth="1"/>
    <col min="5" max="5" width="8.00390625" style="5" bestFit="1" customWidth="1"/>
    <col min="6" max="6" width="6.421875" style="1" customWidth="1"/>
    <col min="7" max="8" width="3.7109375" style="6" customWidth="1"/>
    <col min="9" max="9" width="9.00390625" style="6" bestFit="1" customWidth="1"/>
    <col min="10" max="10" width="8.00390625" style="6" bestFit="1" customWidth="1"/>
    <col min="11" max="14" width="4.421875" style="6" customWidth="1"/>
    <col min="15" max="15" width="15.8515625" style="6" customWidth="1"/>
    <col min="16" max="16" width="13.7109375" style="6" bestFit="1" customWidth="1"/>
    <col min="17" max="17" width="12.7109375" style="6" customWidth="1"/>
    <col min="18" max="18" width="12.00390625" style="6" customWidth="1"/>
    <col min="19" max="19" width="14.57421875" style="1" bestFit="1" customWidth="1"/>
    <col min="20" max="28" width="11.421875" style="1" customWidth="1"/>
    <col min="29" max="29" width="14.57421875" style="1" customWidth="1"/>
    <col min="30" max="30" width="6.00390625" style="22" customWidth="1"/>
    <col min="31" max="16384" width="11.421875" style="13" customWidth="1"/>
  </cols>
  <sheetData>
    <row r="1" spans="1:34" s="70" customFormat="1" ht="51.75" thickBot="1">
      <c r="A1" s="9" t="s">
        <v>34</v>
      </c>
      <c r="B1" s="10" t="s">
        <v>35</v>
      </c>
      <c r="C1" s="10" t="s">
        <v>134</v>
      </c>
      <c r="D1" s="11" t="s">
        <v>52</v>
      </c>
      <c r="E1" s="11" t="s">
        <v>36</v>
      </c>
      <c r="F1" s="32" t="s">
        <v>135</v>
      </c>
      <c r="G1" s="32"/>
      <c r="H1" s="32"/>
      <c r="I1" s="32"/>
      <c r="J1" s="32"/>
      <c r="K1" s="10"/>
      <c r="L1" s="10"/>
      <c r="M1" s="10"/>
      <c r="N1" s="10"/>
      <c r="O1" s="29"/>
      <c r="P1" s="28" t="s">
        <v>0</v>
      </c>
      <c r="Q1" s="179" t="s">
        <v>24</v>
      </c>
      <c r="R1" s="180" t="s">
        <v>158</v>
      </c>
      <c r="S1" s="179" t="s">
        <v>24</v>
      </c>
      <c r="T1" s="180" t="s">
        <v>158</v>
      </c>
      <c r="U1" s="179" t="s">
        <v>24</v>
      </c>
      <c r="V1" s="180" t="s">
        <v>158</v>
      </c>
      <c r="W1" s="179" t="s">
        <v>24</v>
      </c>
      <c r="X1" s="180" t="s">
        <v>158</v>
      </c>
      <c r="Y1" s="179" t="s">
        <v>24</v>
      </c>
      <c r="Z1" s="180" t="s">
        <v>158</v>
      </c>
      <c r="AA1" s="179" t="s">
        <v>24</v>
      </c>
      <c r="AB1" s="180" t="s">
        <v>158</v>
      </c>
      <c r="AC1" s="73" t="s">
        <v>23</v>
      </c>
      <c r="AD1" s="148"/>
      <c r="AE1" s="148" t="s">
        <v>155</v>
      </c>
      <c r="AF1" s="148" t="s">
        <v>156</v>
      </c>
      <c r="AG1" s="157" t="s">
        <v>157</v>
      </c>
      <c r="AH1" s="148" t="s">
        <v>123</v>
      </c>
    </row>
    <row r="2" spans="1:30" s="70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24"/>
      <c r="P2" s="14"/>
      <c r="Q2" s="134" t="s">
        <v>2</v>
      </c>
      <c r="R2" s="26" t="s">
        <v>3</v>
      </c>
      <c r="S2" s="27" t="s">
        <v>4</v>
      </c>
      <c r="T2" s="26" t="s">
        <v>5</v>
      </c>
      <c r="U2" s="27" t="s">
        <v>1</v>
      </c>
      <c r="V2" s="26" t="s">
        <v>6</v>
      </c>
      <c r="W2" s="27" t="s">
        <v>7</v>
      </c>
      <c r="X2" s="26" t="s">
        <v>8</v>
      </c>
      <c r="Y2" s="27" t="s">
        <v>9</v>
      </c>
      <c r="Z2" s="26" t="s">
        <v>10</v>
      </c>
      <c r="AA2" s="27" t="s">
        <v>11</v>
      </c>
      <c r="AB2" s="26" t="s">
        <v>12</v>
      </c>
      <c r="AC2" s="136" t="s">
        <v>13</v>
      </c>
      <c r="AD2" s="163"/>
    </row>
    <row r="3" spans="1:34" s="70" customFormat="1" ht="12.75">
      <c r="A3" s="50" t="s">
        <v>43</v>
      </c>
      <c r="B3" s="50" t="s">
        <v>44</v>
      </c>
      <c r="C3" s="50"/>
      <c r="D3" s="50" t="s">
        <v>45</v>
      </c>
      <c r="E3" s="50" t="s">
        <v>38</v>
      </c>
      <c r="F3" s="96" t="s">
        <v>43</v>
      </c>
      <c r="G3" s="96" t="s">
        <v>44</v>
      </c>
      <c r="H3" s="96" t="s">
        <v>129</v>
      </c>
      <c r="I3" s="96" t="s">
        <v>45</v>
      </c>
      <c r="J3" s="96" t="s">
        <v>38</v>
      </c>
      <c r="K3" s="25">
        <f>IF(A3=F3,0,"Fehler")</f>
        <v>0</v>
      </c>
      <c r="L3" s="25">
        <f>IF(B3=G3,0,"Fehler")</f>
        <v>0</v>
      </c>
      <c r="M3" s="25">
        <f>IF(D3=I3,0,"Fehler")</f>
        <v>0</v>
      </c>
      <c r="N3" s="25">
        <f>IF(E3=J3,0,"Fehler")</f>
        <v>0</v>
      </c>
      <c r="O3" s="50" t="s">
        <v>54</v>
      </c>
      <c r="P3" s="49">
        <v>9700</v>
      </c>
      <c r="Q3" s="133">
        <v>0</v>
      </c>
      <c r="R3" s="133">
        <v>0</v>
      </c>
      <c r="S3" s="133">
        <v>0</v>
      </c>
      <c r="T3" s="133">
        <v>0</v>
      </c>
      <c r="U3" s="133">
        <v>0</v>
      </c>
      <c r="V3" s="133">
        <v>0</v>
      </c>
      <c r="W3" s="133">
        <v>0</v>
      </c>
      <c r="X3" s="133">
        <v>0</v>
      </c>
      <c r="Y3" s="133">
        <v>0</v>
      </c>
      <c r="Z3" s="133">
        <v>0</v>
      </c>
      <c r="AA3" s="133">
        <v>0</v>
      </c>
      <c r="AB3" s="133">
        <v>0</v>
      </c>
      <c r="AC3" s="35">
        <f>Q3+R3+S3+T3+U3+V3+W3+X3+Y3+Z3+AA3+AB3</f>
        <v>0</v>
      </c>
      <c r="AD3" s="159"/>
      <c r="AE3" s="133">
        <f>AC3/AE$9*AE$10</f>
        <v>0</v>
      </c>
      <c r="AF3" s="49">
        <f>P3-AC3</f>
        <v>9700</v>
      </c>
      <c r="AH3" s="49">
        <f>IF(AG3&gt;0,AG3,AC3+AE3+AF3)</f>
        <v>9700</v>
      </c>
    </row>
    <row r="4" spans="1:34" s="70" customFormat="1" ht="12.75">
      <c r="A4" s="50" t="s">
        <v>43</v>
      </c>
      <c r="B4" s="50" t="s">
        <v>44</v>
      </c>
      <c r="C4" s="50"/>
      <c r="D4" s="50" t="s">
        <v>45</v>
      </c>
      <c r="E4" s="50" t="s">
        <v>49</v>
      </c>
      <c r="F4" s="96" t="s">
        <v>43</v>
      </c>
      <c r="G4" s="96" t="s">
        <v>44</v>
      </c>
      <c r="H4" s="96" t="s">
        <v>129</v>
      </c>
      <c r="I4" s="96" t="s">
        <v>45</v>
      </c>
      <c r="J4" s="96" t="s">
        <v>49</v>
      </c>
      <c r="K4" s="25">
        <f>IF(A4=F4,0,"Fehler")</f>
        <v>0</v>
      </c>
      <c r="L4" s="25">
        <f>IF(B4=G4,0,"Fehler")</f>
        <v>0</v>
      </c>
      <c r="M4" s="25">
        <f>IF(D4=I4,0,"Fehler")</f>
        <v>0</v>
      </c>
      <c r="N4" s="25">
        <f>IF(E4=J4,0,"Fehler")</f>
        <v>0</v>
      </c>
      <c r="O4" s="50" t="s">
        <v>59</v>
      </c>
      <c r="P4" s="49">
        <v>300</v>
      </c>
      <c r="Q4" s="133">
        <v>0</v>
      </c>
      <c r="R4" s="133">
        <v>0</v>
      </c>
      <c r="S4" s="133">
        <v>0</v>
      </c>
      <c r="T4" s="133">
        <v>0</v>
      </c>
      <c r="U4" s="133">
        <v>0</v>
      </c>
      <c r="V4" s="133">
        <v>0</v>
      </c>
      <c r="W4" s="133">
        <v>0</v>
      </c>
      <c r="X4" s="133">
        <v>0</v>
      </c>
      <c r="Y4" s="133">
        <v>0</v>
      </c>
      <c r="Z4" s="133">
        <v>0</v>
      </c>
      <c r="AA4" s="133">
        <v>0</v>
      </c>
      <c r="AB4" s="133">
        <v>0</v>
      </c>
      <c r="AC4" s="35">
        <f>Q4+R4+S4+T4+U4+V4+W4+X4+Y4+Z4+AA4+AB4</f>
        <v>0</v>
      </c>
      <c r="AD4" s="159"/>
      <c r="AE4" s="133">
        <f>AC4/AE$9*AE$10</f>
        <v>0</v>
      </c>
      <c r="AF4" s="49">
        <f>P4-AC4</f>
        <v>300</v>
      </c>
      <c r="AH4" s="49">
        <f>IF(AG4&gt;0,AG4,AC4+AE4+AF4)</f>
        <v>300</v>
      </c>
    </row>
    <row r="5" spans="1:34" s="70" customFormat="1" ht="12.75">
      <c r="A5" s="50" t="s">
        <v>43</v>
      </c>
      <c r="B5" s="50" t="s">
        <v>44</v>
      </c>
      <c r="C5" s="50"/>
      <c r="D5" s="50" t="s">
        <v>45</v>
      </c>
      <c r="E5" s="50" t="s">
        <v>40</v>
      </c>
      <c r="F5" s="96" t="s">
        <v>43</v>
      </c>
      <c r="G5" s="96" t="s">
        <v>44</v>
      </c>
      <c r="H5" s="96" t="s">
        <v>129</v>
      </c>
      <c r="I5" s="96" t="s">
        <v>45</v>
      </c>
      <c r="J5" s="96" t="s">
        <v>40</v>
      </c>
      <c r="K5" s="25">
        <f>IF(A5=F5,0,"Fehler")</f>
        <v>0</v>
      </c>
      <c r="L5" s="25">
        <f>IF(B5=G5,0,"Fehler")</f>
        <v>0</v>
      </c>
      <c r="M5" s="25">
        <f>IF(D5=I5,0,"Fehler")</f>
        <v>0</v>
      </c>
      <c r="N5" s="25">
        <f>IF(E5=J5,0,"Fehler")</f>
        <v>0</v>
      </c>
      <c r="O5" s="50" t="s">
        <v>56</v>
      </c>
      <c r="P5" s="49">
        <v>3300</v>
      </c>
      <c r="Q5" s="133">
        <v>0</v>
      </c>
      <c r="R5" s="133">
        <v>0</v>
      </c>
      <c r="S5" s="133">
        <v>0</v>
      </c>
      <c r="T5" s="133">
        <v>0</v>
      </c>
      <c r="U5" s="133">
        <v>0</v>
      </c>
      <c r="V5" s="133">
        <v>0</v>
      </c>
      <c r="W5" s="133">
        <v>0</v>
      </c>
      <c r="X5" s="133">
        <v>0</v>
      </c>
      <c r="Y5" s="133">
        <v>0</v>
      </c>
      <c r="Z5" s="133">
        <v>0</v>
      </c>
      <c r="AA5" s="133">
        <v>0</v>
      </c>
      <c r="AB5" s="133">
        <v>0</v>
      </c>
      <c r="AC5" s="35">
        <f>Q5+R5+S5+T5+U5+V5+W5+X5+Y5+Z5+AA5+AB5</f>
        <v>0</v>
      </c>
      <c r="AD5" s="159"/>
      <c r="AE5" s="133">
        <f>AC5/AE$9*AE$10</f>
        <v>0</v>
      </c>
      <c r="AF5" s="49">
        <f>P5-AC5</f>
        <v>3300</v>
      </c>
      <c r="AH5" s="49">
        <f>IF(AG5&gt;0,AG5,AC5+AE5+AF5)</f>
        <v>3300</v>
      </c>
    </row>
    <row r="6" spans="1:34" s="70" customFormat="1" ht="12.75">
      <c r="A6" s="50" t="s">
        <v>43</v>
      </c>
      <c r="B6" s="50" t="s">
        <v>44</v>
      </c>
      <c r="C6" s="50"/>
      <c r="D6" s="50" t="s">
        <v>45</v>
      </c>
      <c r="E6" s="50" t="s">
        <v>41</v>
      </c>
      <c r="F6" s="96" t="s">
        <v>43</v>
      </c>
      <c r="G6" s="96" t="s">
        <v>44</v>
      </c>
      <c r="H6" s="96" t="s">
        <v>129</v>
      </c>
      <c r="I6" s="96" t="s">
        <v>45</v>
      </c>
      <c r="J6" s="96" t="s">
        <v>41</v>
      </c>
      <c r="K6" s="25">
        <f>IF(A6=F6,0,"Fehler")</f>
        <v>0</v>
      </c>
      <c r="L6" s="25">
        <f>IF(B6=G6,0,"Fehler")</f>
        <v>0</v>
      </c>
      <c r="M6" s="25">
        <f>IF(D6=I6,0,"Fehler")</f>
        <v>0</v>
      </c>
      <c r="N6" s="25">
        <f>IF(E6=J6,0,"Fehler")</f>
        <v>0</v>
      </c>
      <c r="O6" s="50" t="s">
        <v>57</v>
      </c>
      <c r="P6" s="49">
        <v>7100</v>
      </c>
      <c r="Q6" s="133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  <c r="W6" s="133">
        <v>0</v>
      </c>
      <c r="X6" s="133">
        <v>0</v>
      </c>
      <c r="Y6" s="133">
        <v>0</v>
      </c>
      <c r="Z6" s="133">
        <v>0</v>
      </c>
      <c r="AA6" s="133">
        <v>0</v>
      </c>
      <c r="AB6" s="133">
        <v>0</v>
      </c>
      <c r="AC6" s="35">
        <f>Q6+R6+S6+T6+U6+V6+W6+X6+Y6+Z6+AA6+AB6</f>
        <v>0</v>
      </c>
      <c r="AD6" s="159"/>
      <c r="AE6" s="133">
        <f>AC6/AE$9*AE$10</f>
        <v>0</v>
      </c>
      <c r="AF6" s="49">
        <f>P6-AC6</f>
        <v>7100</v>
      </c>
      <c r="AH6" s="49">
        <f>IF(AG6&gt;0,AG6,AC6+AE6+AF6)</f>
        <v>7100</v>
      </c>
    </row>
    <row r="7" spans="1:30" s="70" customFormat="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25"/>
      <c r="L7" s="25"/>
      <c r="M7" s="25"/>
      <c r="N7" s="25"/>
      <c r="O7" s="50"/>
      <c r="P7" s="49"/>
      <c r="Q7" s="49"/>
      <c r="R7" s="49"/>
      <c r="S7" s="48"/>
      <c r="T7" s="48"/>
      <c r="U7" s="48"/>
      <c r="V7" s="48"/>
      <c r="W7" s="48"/>
      <c r="X7" s="48"/>
      <c r="Y7" s="54"/>
      <c r="Z7" s="48"/>
      <c r="AA7" s="48"/>
      <c r="AB7" s="48"/>
      <c r="AC7" s="35"/>
      <c r="AD7" s="159"/>
    </row>
    <row r="8" spans="1:34" s="51" customFormat="1" ht="12.75">
      <c r="A8" s="68"/>
      <c r="B8" s="68"/>
      <c r="C8" s="68"/>
      <c r="D8" s="68"/>
      <c r="E8" s="68"/>
      <c r="F8" s="69"/>
      <c r="G8" s="69"/>
      <c r="H8" s="69"/>
      <c r="I8" s="69"/>
      <c r="J8" s="69"/>
      <c r="K8" s="99">
        <f>SUM(K3:K7)</f>
        <v>0</v>
      </c>
      <c r="L8" s="99">
        <f>SUM(L3:L7)</f>
        <v>0</v>
      </c>
      <c r="M8" s="99">
        <f>SUM(M3:M7)</f>
        <v>0</v>
      </c>
      <c r="N8" s="99">
        <f>SUM(N3:N7)</f>
        <v>0</v>
      </c>
      <c r="O8" s="68"/>
      <c r="P8" s="71">
        <f>SUM(P3:P6)</f>
        <v>20400</v>
      </c>
      <c r="Q8" s="71">
        <f>SUM(Q3:Q6)</f>
        <v>0</v>
      </c>
      <c r="R8" s="71">
        <f>SUM(R3:R6)</f>
        <v>0</v>
      </c>
      <c r="S8" s="71">
        <f>SUM(S3:S6)</f>
        <v>0</v>
      </c>
      <c r="T8" s="71">
        <f>SUM(T3:T6)</f>
        <v>0</v>
      </c>
      <c r="U8" s="71">
        <f>SUM(U3:U6)</f>
        <v>0</v>
      </c>
      <c r="V8" s="71">
        <f>SUM(V3:V6)</f>
        <v>0</v>
      </c>
      <c r="W8" s="71">
        <f>SUM(W3:W6)</f>
        <v>0</v>
      </c>
      <c r="X8" s="71">
        <f>SUM(X3:X6)</f>
        <v>0</v>
      </c>
      <c r="Y8" s="71">
        <f>SUM(Y3:Y6)</f>
        <v>0</v>
      </c>
      <c r="Z8" s="71">
        <f>SUM(Z3:Z6)</f>
        <v>0</v>
      </c>
      <c r="AA8" s="71">
        <f>SUM(AA3:AA6)</f>
        <v>0</v>
      </c>
      <c r="AB8" s="71">
        <f>SUM(AB3:AB6)</f>
        <v>0</v>
      </c>
      <c r="AC8" s="71">
        <f>SUM(AC3:AC6)</f>
        <v>0</v>
      </c>
      <c r="AD8" s="161"/>
      <c r="AH8" s="71">
        <f>SUM(AH3:AH6)</f>
        <v>20400</v>
      </c>
    </row>
    <row r="9" spans="1:34" ht="12.75">
      <c r="A9" s="2"/>
      <c r="F9" s="50"/>
      <c r="G9" s="50"/>
      <c r="H9" s="50"/>
      <c r="I9" s="50"/>
      <c r="J9" s="50"/>
      <c r="K9" s="25"/>
      <c r="L9" s="25"/>
      <c r="M9" s="25"/>
      <c r="N9" s="25"/>
      <c r="AE9" s="178">
        <v>9</v>
      </c>
      <c r="AF9" s="13" t="s">
        <v>153</v>
      </c>
      <c r="AH9" s="70"/>
    </row>
    <row r="10" spans="16:34" ht="12.75"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61"/>
      <c r="AE10" s="178">
        <v>3</v>
      </c>
      <c r="AF10" s="13" t="s">
        <v>154</v>
      </c>
      <c r="AH10" s="70"/>
    </row>
    <row r="11" spans="16:34" ht="12.75"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H11" s="70"/>
    </row>
    <row r="12" ht="12.75">
      <c r="AH12" s="70"/>
    </row>
    <row r="13" ht="12.75">
      <c r="AH13" s="70"/>
    </row>
    <row r="14" ht="12.75">
      <c r="AH14" s="70"/>
    </row>
    <row r="15" ht="12.75">
      <c r="AH15" s="70"/>
    </row>
    <row r="16" ht="12.75">
      <c r="AH16" s="70"/>
    </row>
    <row r="17" ht="12.75">
      <c r="AH17" s="70"/>
    </row>
    <row r="18" ht="12.75">
      <c r="AH18" s="70"/>
    </row>
    <row r="19" ht="12.75">
      <c r="AH19" s="70"/>
    </row>
    <row r="20" ht="12.75">
      <c r="AH20" s="70"/>
    </row>
    <row r="21" ht="12.75">
      <c r="AH21" s="70"/>
    </row>
  </sheetData>
  <printOptions gridLines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landscape" paperSize="9" scale="60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"/>
  <sheetViews>
    <sheetView zoomScale="75" zoomScaleNormal="75" workbookViewId="0" topLeftCell="A1">
      <pane xSplit="16" ySplit="2" topLeftCell="AA3" activePane="bottomRight" state="frozen"/>
      <selection pane="topLeft" activeCell="R6" sqref="R6"/>
      <selection pane="topRight" activeCell="R6" sqref="R6"/>
      <selection pane="bottomLeft" activeCell="R6" sqref="R6"/>
      <selection pane="bottomRight" activeCell="AF12" sqref="AF12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2" customWidth="1"/>
  </cols>
  <sheetData>
    <row r="1" spans="1:34" s="12" customFormat="1" ht="51.75" thickBot="1">
      <c r="A1" s="9" t="s">
        <v>34</v>
      </c>
      <c r="B1" s="10" t="s">
        <v>35</v>
      </c>
      <c r="C1" s="10" t="s">
        <v>136</v>
      </c>
      <c r="D1" s="11" t="s">
        <v>52</v>
      </c>
      <c r="E1" s="11" t="s">
        <v>67</v>
      </c>
      <c r="F1" s="32" t="s">
        <v>135</v>
      </c>
      <c r="G1" s="32"/>
      <c r="H1" s="32"/>
      <c r="I1" s="32"/>
      <c r="J1" s="32"/>
      <c r="K1" s="10"/>
      <c r="L1" s="10"/>
      <c r="M1" s="10"/>
      <c r="N1" s="10"/>
      <c r="O1" s="44"/>
      <c r="P1" s="28" t="s">
        <v>0</v>
      </c>
      <c r="Q1" s="179" t="s">
        <v>24</v>
      </c>
      <c r="R1" s="180" t="s">
        <v>158</v>
      </c>
      <c r="S1" s="179" t="s">
        <v>24</v>
      </c>
      <c r="T1" s="180" t="s">
        <v>158</v>
      </c>
      <c r="U1" s="179" t="s">
        <v>24</v>
      </c>
      <c r="V1" s="180" t="s">
        <v>158</v>
      </c>
      <c r="W1" s="179" t="s">
        <v>24</v>
      </c>
      <c r="X1" s="180" t="s">
        <v>158</v>
      </c>
      <c r="Y1" s="179" t="s">
        <v>24</v>
      </c>
      <c r="Z1" s="180" t="s">
        <v>158</v>
      </c>
      <c r="AA1" s="179" t="s">
        <v>24</v>
      </c>
      <c r="AB1" s="180" t="s">
        <v>158</v>
      </c>
      <c r="AC1" s="73" t="s">
        <v>23</v>
      </c>
      <c r="AD1" s="157"/>
      <c r="AE1" s="148" t="s">
        <v>155</v>
      </c>
      <c r="AF1" s="148" t="s">
        <v>156</v>
      </c>
      <c r="AG1" s="157" t="s">
        <v>157</v>
      </c>
      <c r="AH1" s="148" t="s">
        <v>123</v>
      </c>
    </row>
    <row r="2" spans="1:30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4"/>
      <c r="Q2" s="33" t="s">
        <v>2</v>
      </c>
      <c r="R2" s="34" t="s">
        <v>3</v>
      </c>
      <c r="S2" s="27" t="s">
        <v>4</v>
      </c>
      <c r="T2" s="26" t="s">
        <v>5</v>
      </c>
      <c r="U2" s="27" t="s">
        <v>1</v>
      </c>
      <c r="V2" s="26" t="s">
        <v>6</v>
      </c>
      <c r="W2" s="27" t="s">
        <v>7</v>
      </c>
      <c r="X2" s="26" t="s">
        <v>8</v>
      </c>
      <c r="Y2" s="27" t="s">
        <v>9</v>
      </c>
      <c r="Z2" s="34" t="s">
        <v>10</v>
      </c>
      <c r="AA2" s="36" t="s">
        <v>11</v>
      </c>
      <c r="AB2" s="26" t="s">
        <v>12</v>
      </c>
      <c r="AC2" s="137" t="s">
        <v>13</v>
      </c>
      <c r="AD2" s="158"/>
    </row>
    <row r="3" spans="1:34" s="8" customFormat="1" ht="12.75">
      <c r="A3" s="55" t="s">
        <v>43</v>
      </c>
      <c r="B3" s="55" t="s">
        <v>44</v>
      </c>
      <c r="C3" s="55" t="s">
        <v>133</v>
      </c>
      <c r="D3" s="55" t="s">
        <v>45</v>
      </c>
      <c r="E3" s="55" t="s">
        <v>68</v>
      </c>
      <c r="F3" s="97" t="s">
        <v>43</v>
      </c>
      <c r="G3" s="97" t="s">
        <v>44</v>
      </c>
      <c r="H3" s="97" t="s">
        <v>133</v>
      </c>
      <c r="I3" s="97" t="s">
        <v>45</v>
      </c>
      <c r="J3" s="97" t="s">
        <v>68</v>
      </c>
      <c r="K3" s="25">
        <f aca="true" t="shared" si="0" ref="K3:K8">IF(A3=F3,0,"Fehler")</f>
        <v>0</v>
      </c>
      <c r="L3" s="25">
        <f aca="true" t="shared" si="1" ref="L3:L8">IF(B3=G3,0,"Fehler")</f>
        <v>0</v>
      </c>
      <c r="M3" s="25">
        <f aca="true" t="shared" si="2" ref="M3:M8">IF(D3=I3,0,"Fehler")</f>
        <v>0</v>
      </c>
      <c r="N3" s="25">
        <f aca="true" t="shared" si="3" ref="N3:N8">IF(E3=J3,0,"Fehler")</f>
        <v>0</v>
      </c>
      <c r="O3" s="55" t="s">
        <v>90</v>
      </c>
      <c r="P3" s="86">
        <v>38900</v>
      </c>
      <c r="Q3" s="135">
        <v>3207.97</v>
      </c>
      <c r="R3" s="135">
        <v>3005.29</v>
      </c>
      <c r="S3" s="135">
        <v>3020.65</v>
      </c>
      <c r="T3" s="135">
        <v>3003.55</v>
      </c>
      <c r="U3" s="135">
        <v>3007.69</v>
      </c>
      <c r="V3" s="135">
        <v>2997.98</v>
      </c>
      <c r="W3" s="135">
        <v>3009.65</v>
      </c>
      <c r="X3" s="135">
        <v>3042.35</v>
      </c>
      <c r="Y3" s="135">
        <v>3059.77</v>
      </c>
      <c r="Z3" s="135">
        <v>0</v>
      </c>
      <c r="AA3" s="135">
        <v>0</v>
      </c>
      <c r="AB3" s="135">
        <v>0</v>
      </c>
      <c r="AC3" s="35">
        <f aca="true" t="shared" si="4" ref="AC3:AC8">SUM(Q3:AB3)</f>
        <v>27354.9</v>
      </c>
      <c r="AD3" s="159"/>
      <c r="AE3" s="86"/>
      <c r="AF3" s="86"/>
      <c r="AH3" s="86">
        <f aca="true" t="shared" si="5" ref="AH3:AH8">IF(AG3&gt;0,AG3,AC3+AE3+AF3)</f>
        <v>27354.9</v>
      </c>
    </row>
    <row r="4" spans="1:34" s="8" customFormat="1" ht="12.75">
      <c r="A4" s="55" t="s">
        <v>43</v>
      </c>
      <c r="B4" s="55" t="s">
        <v>44</v>
      </c>
      <c r="C4" s="55" t="s">
        <v>133</v>
      </c>
      <c r="D4" s="55" t="s">
        <v>45</v>
      </c>
      <c r="E4" s="55" t="s">
        <v>69</v>
      </c>
      <c r="F4" s="97" t="s">
        <v>43</v>
      </c>
      <c r="G4" s="97" t="s">
        <v>44</v>
      </c>
      <c r="H4" s="97" t="s">
        <v>133</v>
      </c>
      <c r="I4" s="97" t="s">
        <v>45</v>
      </c>
      <c r="J4" s="97" t="s">
        <v>69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91</v>
      </c>
      <c r="P4" s="86">
        <v>3200</v>
      </c>
      <c r="Q4" s="135">
        <v>267.82</v>
      </c>
      <c r="R4" s="135">
        <v>251.55</v>
      </c>
      <c r="S4" s="135">
        <v>251.99</v>
      </c>
      <c r="T4" s="135">
        <v>251.09</v>
      </c>
      <c r="U4" s="135">
        <v>251.57</v>
      </c>
      <c r="V4" s="135">
        <v>251.14</v>
      </c>
      <c r="W4" s="135">
        <v>251.4</v>
      </c>
      <c r="X4" s="135">
        <v>252.31</v>
      </c>
      <c r="Y4" s="135">
        <v>253.44</v>
      </c>
      <c r="Z4" s="135">
        <v>0</v>
      </c>
      <c r="AA4" s="135">
        <v>0</v>
      </c>
      <c r="AB4" s="135">
        <v>0</v>
      </c>
      <c r="AC4" s="35">
        <f t="shared" si="4"/>
        <v>2282.31</v>
      </c>
      <c r="AD4" s="159"/>
      <c r="AE4" s="86"/>
      <c r="AF4" s="86"/>
      <c r="AH4" s="86">
        <f t="shared" si="5"/>
        <v>2282.31</v>
      </c>
    </row>
    <row r="5" spans="1:34" s="1" customFormat="1" ht="12.75">
      <c r="A5" s="55" t="s">
        <v>43</v>
      </c>
      <c r="B5" s="55" t="s">
        <v>44</v>
      </c>
      <c r="C5" s="55" t="s">
        <v>133</v>
      </c>
      <c r="D5" s="55" t="s">
        <v>45</v>
      </c>
      <c r="E5" s="55" t="s">
        <v>70</v>
      </c>
      <c r="F5" s="97" t="s">
        <v>43</v>
      </c>
      <c r="G5" s="97" t="s">
        <v>44</v>
      </c>
      <c r="H5" s="97" t="s">
        <v>133</v>
      </c>
      <c r="I5" s="97" t="s">
        <v>45</v>
      </c>
      <c r="J5" s="97" t="s">
        <v>70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92</v>
      </c>
      <c r="P5" s="86">
        <v>7700</v>
      </c>
      <c r="Q5" s="135">
        <v>618.92</v>
      </c>
      <c r="R5" s="135">
        <v>588.69</v>
      </c>
      <c r="S5" s="135">
        <v>589.38</v>
      </c>
      <c r="T5" s="135">
        <v>587.95</v>
      </c>
      <c r="U5" s="135">
        <v>588.73</v>
      </c>
      <c r="V5" s="135">
        <v>588.04</v>
      </c>
      <c r="W5" s="135">
        <v>588.46</v>
      </c>
      <c r="X5" s="135">
        <v>590.2</v>
      </c>
      <c r="Y5" s="135">
        <v>592</v>
      </c>
      <c r="Z5" s="135">
        <v>0</v>
      </c>
      <c r="AA5" s="135">
        <v>0</v>
      </c>
      <c r="AB5" s="135">
        <v>0</v>
      </c>
      <c r="AC5" s="35">
        <f t="shared" si="4"/>
        <v>5332.37</v>
      </c>
      <c r="AD5" s="159"/>
      <c r="AE5" s="86"/>
      <c r="AF5" s="86"/>
      <c r="AH5" s="86">
        <f t="shared" si="5"/>
        <v>5332.37</v>
      </c>
    </row>
    <row r="6" spans="1:34" s="8" customFormat="1" ht="12.75">
      <c r="A6" s="55" t="s">
        <v>43</v>
      </c>
      <c r="B6" s="55" t="s">
        <v>44</v>
      </c>
      <c r="C6" s="55" t="s">
        <v>133</v>
      </c>
      <c r="D6" s="55" t="s">
        <v>50</v>
      </c>
      <c r="E6" s="55" t="s">
        <v>68</v>
      </c>
      <c r="F6" s="97" t="s">
        <v>43</v>
      </c>
      <c r="G6" s="97" t="s">
        <v>44</v>
      </c>
      <c r="H6" s="97" t="s">
        <v>133</v>
      </c>
      <c r="I6" s="97" t="s">
        <v>50</v>
      </c>
      <c r="J6" s="97" t="s">
        <v>68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90</v>
      </c>
      <c r="P6" s="86">
        <v>38900</v>
      </c>
      <c r="Q6" s="135">
        <v>3207.99</v>
      </c>
      <c r="R6" s="135">
        <v>3005.33</v>
      </c>
      <c r="S6" s="135">
        <v>3020.68</v>
      </c>
      <c r="T6" s="135">
        <v>3003.58</v>
      </c>
      <c r="U6" s="135">
        <v>3007.72</v>
      </c>
      <c r="V6" s="135">
        <v>2998.02</v>
      </c>
      <c r="W6" s="135">
        <v>3009.68</v>
      </c>
      <c r="X6" s="135">
        <v>3042.37</v>
      </c>
      <c r="Y6" s="135">
        <v>3059.79</v>
      </c>
      <c r="Z6" s="135">
        <v>0</v>
      </c>
      <c r="AA6" s="135">
        <v>0</v>
      </c>
      <c r="AB6" s="135">
        <v>0</v>
      </c>
      <c r="AC6" s="35">
        <f t="shared" si="4"/>
        <v>27355.16</v>
      </c>
      <c r="AD6" s="159"/>
      <c r="AE6" s="86"/>
      <c r="AF6" s="86"/>
      <c r="AH6" s="86">
        <f t="shared" si="5"/>
        <v>27355.16</v>
      </c>
    </row>
    <row r="7" spans="1:34" s="8" customFormat="1" ht="12.75">
      <c r="A7" s="55" t="s">
        <v>43</v>
      </c>
      <c r="B7" s="55" t="s">
        <v>44</v>
      </c>
      <c r="C7" s="55" t="s">
        <v>133</v>
      </c>
      <c r="D7" s="55" t="s">
        <v>50</v>
      </c>
      <c r="E7" s="55" t="s">
        <v>69</v>
      </c>
      <c r="F7" s="97" t="s">
        <v>43</v>
      </c>
      <c r="G7" s="97" t="s">
        <v>44</v>
      </c>
      <c r="H7" s="97" t="s">
        <v>133</v>
      </c>
      <c r="I7" s="97" t="s">
        <v>50</v>
      </c>
      <c r="J7" s="97" t="s">
        <v>69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91</v>
      </c>
      <c r="P7" s="86">
        <v>3200</v>
      </c>
      <c r="Q7" s="135">
        <v>267.9</v>
      </c>
      <c r="R7" s="135">
        <v>251.6</v>
      </c>
      <c r="S7" s="135">
        <v>252.03</v>
      </c>
      <c r="T7" s="135">
        <v>251.14</v>
      </c>
      <c r="U7" s="135">
        <v>251.63</v>
      </c>
      <c r="V7" s="135">
        <v>251.19</v>
      </c>
      <c r="W7" s="135">
        <v>251.46</v>
      </c>
      <c r="X7" s="135">
        <v>252.38</v>
      </c>
      <c r="Y7" s="135">
        <v>253.51</v>
      </c>
      <c r="Z7" s="135">
        <v>0</v>
      </c>
      <c r="AA7" s="135">
        <v>0</v>
      </c>
      <c r="AB7" s="135">
        <v>0</v>
      </c>
      <c r="AC7" s="35">
        <f t="shared" si="4"/>
        <v>2282.84</v>
      </c>
      <c r="AD7" s="159"/>
      <c r="AE7" s="86"/>
      <c r="AF7" s="86"/>
      <c r="AH7" s="86">
        <f t="shared" si="5"/>
        <v>2282.84</v>
      </c>
    </row>
    <row r="8" spans="1:34" s="1" customFormat="1" ht="12.75">
      <c r="A8" s="55" t="s">
        <v>43</v>
      </c>
      <c r="B8" s="55" t="s">
        <v>44</v>
      </c>
      <c r="C8" s="55" t="s">
        <v>133</v>
      </c>
      <c r="D8" s="55" t="s">
        <v>50</v>
      </c>
      <c r="E8" s="55" t="s">
        <v>70</v>
      </c>
      <c r="F8" s="97" t="s">
        <v>43</v>
      </c>
      <c r="G8" s="97" t="s">
        <v>44</v>
      </c>
      <c r="H8" s="97" t="s">
        <v>133</v>
      </c>
      <c r="I8" s="97" t="s">
        <v>50</v>
      </c>
      <c r="J8" s="97" t="s">
        <v>70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92</v>
      </c>
      <c r="P8" s="86">
        <v>7600</v>
      </c>
      <c r="Q8" s="135">
        <v>619.02</v>
      </c>
      <c r="R8" s="135">
        <v>588.75</v>
      </c>
      <c r="S8" s="135">
        <v>589.45</v>
      </c>
      <c r="T8" s="135">
        <v>588.01</v>
      </c>
      <c r="U8" s="135">
        <v>588.78</v>
      </c>
      <c r="V8" s="135">
        <v>588.08</v>
      </c>
      <c r="W8" s="135">
        <v>588.51</v>
      </c>
      <c r="X8" s="135">
        <v>590.22</v>
      </c>
      <c r="Y8" s="135">
        <v>592.03</v>
      </c>
      <c r="Z8" s="135">
        <v>0</v>
      </c>
      <c r="AA8" s="135">
        <v>0</v>
      </c>
      <c r="AB8" s="135">
        <v>0</v>
      </c>
      <c r="AC8" s="35">
        <f t="shared" si="4"/>
        <v>5332.85</v>
      </c>
      <c r="AD8" s="159"/>
      <c r="AE8" s="86"/>
      <c r="AF8" s="86"/>
      <c r="AH8" s="86">
        <f t="shared" si="5"/>
        <v>5332.85</v>
      </c>
    </row>
    <row r="9" spans="1:30" s="1" customFormat="1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25"/>
      <c r="L9" s="25"/>
      <c r="M9" s="25"/>
      <c r="N9" s="25"/>
      <c r="O9" s="55"/>
      <c r="P9" s="86"/>
      <c r="Q9" s="56"/>
      <c r="R9" s="56"/>
      <c r="S9" s="56"/>
      <c r="T9" s="85"/>
      <c r="U9" s="85"/>
      <c r="V9" s="85"/>
      <c r="W9" s="53"/>
      <c r="X9" s="85"/>
      <c r="Y9" s="85"/>
      <c r="Z9" s="85"/>
      <c r="AA9" s="85"/>
      <c r="AB9" s="85"/>
      <c r="AC9" s="35"/>
      <c r="AD9" s="159"/>
    </row>
    <row r="10" spans="6:30" ht="12.75">
      <c r="F10" s="95"/>
      <c r="G10" s="20"/>
      <c r="H10" s="20"/>
      <c r="I10" s="20"/>
      <c r="J10" s="20"/>
      <c r="K10" s="4">
        <f>SUM(K3:K9)</f>
        <v>0</v>
      </c>
      <c r="L10" s="4">
        <f>SUM(L3:L9)</f>
        <v>0</v>
      </c>
      <c r="M10" s="4">
        <f>SUM(M3:M9)</f>
        <v>0</v>
      </c>
      <c r="N10" s="4">
        <f>SUM(N3:N9)</f>
        <v>0</v>
      </c>
      <c r="P10" s="72">
        <f>SUM(P3:P8)</f>
        <v>99500</v>
      </c>
      <c r="Q10" s="72">
        <f>SUM(Q3:Q8)</f>
        <v>8189.619999999999</v>
      </c>
      <c r="R10" s="72">
        <f>SUM(R3:R8)</f>
        <v>7691.210000000001</v>
      </c>
      <c r="S10" s="72">
        <f>SUM(S3:S8)</f>
        <v>7724.18</v>
      </c>
      <c r="T10" s="72">
        <f>SUM(T3:T8)</f>
        <v>7685.320000000001</v>
      </c>
      <c r="U10" s="72">
        <f>SUM(U3:U8)</f>
        <v>7696.12</v>
      </c>
      <c r="V10" s="72">
        <f>SUM(V3:V8)</f>
        <v>7674.45</v>
      </c>
      <c r="W10" s="72">
        <f>SUM(W3:W8)</f>
        <v>7699.160000000001</v>
      </c>
      <c r="X10" s="72">
        <f>SUM(X3:X8)</f>
        <v>7769.83</v>
      </c>
      <c r="Y10" s="72">
        <f>SUM(Y3:Y8)</f>
        <v>7810.54</v>
      </c>
      <c r="Z10" s="72">
        <f>SUM(Z3:Z8)</f>
        <v>0</v>
      </c>
      <c r="AA10" s="72">
        <f>SUM(AA3:AA8)</f>
        <v>0</v>
      </c>
      <c r="AB10" s="72">
        <f>SUM(AB3:AB8)</f>
        <v>0</v>
      </c>
      <c r="AC10" s="72">
        <f>SUM(AC3:AC8)</f>
        <v>69940.43000000001</v>
      </c>
      <c r="AD10" s="160"/>
    </row>
    <row r="12" spans="16:30" ht="12.75"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61"/>
    </row>
    <row r="13" spans="16:28" ht="12.75"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8"/>
  <sheetViews>
    <sheetView zoomScale="75" zoomScaleNormal="75" workbookViewId="0" topLeftCell="A1">
      <pane xSplit="16" ySplit="2" topLeftCell="AC3" activePane="bottomRight" state="frozen"/>
      <selection pane="topLeft" activeCell="R6" sqref="R6"/>
      <selection pane="topRight" activeCell="R6" sqref="R6"/>
      <selection pane="bottomLeft" activeCell="R6" sqref="R6"/>
      <selection pane="bottomRight" activeCell="AF18" sqref="AF18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2" customWidth="1"/>
  </cols>
  <sheetData>
    <row r="1" spans="1:36" s="12" customFormat="1" ht="51.75" thickBot="1">
      <c r="A1" s="9" t="s">
        <v>34</v>
      </c>
      <c r="B1" s="10" t="s">
        <v>35</v>
      </c>
      <c r="C1" s="10" t="s">
        <v>136</v>
      </c>
      <c r="D1" s="11" t="s">
        <v>52</v>
      </c>
      <c r="E1" s="11" t="s">
        <v>67</v>
      </c>
      <c r="F1" s="32" t="s">
        <v>135</v>
      </c>
      <c r="G1" s="32"/>
      <c r="H1" s="32"/>
      <c r="I1" s="32"/>
      <c r="J1" s="32"/>
      <c r="K1" s="10"/>
      <c r="L1" s="10"/>
      <c r="M1" s="10"/>
      <c r="N1" s="10"/>
      <c r="O1" s="44"/>
      <c r="P1" s="28" t="s">
        <v>0</v>
      </c>
      <c r="Q1" s="179" t="s">
        <v>24</v>
      </c>
      <c r="R1" s="180" t="s">
        <v>158</v>
      </c>
      <c r="S1" s="179" t="s">
        <v>24</v>
      </c>
      <c r="T1" s="180" t="s">
        <v>158</v>
      </c>
      <c r="U1" s="179" t="s">
        <v>24</v>
      </c>
      <c r="V1" s="180" t="s">
        <v>158</v>
      </c>
      <c r="W1" s="179" t="s">
        <v>24</v>
      </c>
      <c r="X1" s="180" t="s">
        <v>158</v>
      </c>
      <c r="Y1" s="179" t="s">
        <v>24</v>
      </c>
      <c r="Z1" s="180" t="s">
        <v>158</v>
      </c>
      <c r="AA1" s="179" t="s">
        <v>24</v>
      </c>
      <c r="AB1" s="180" t="s">
        <v>158</v>
      </c>
      <c r="AC1" s="73" t="s">
        <v>23</v>
      </c>
      <c r="AD1" s="157"/>
      <c r="AE1" s="148" t="s">
        <v>155</v>
      </c>
      <c r="AF1" s="148" t="s">
        <v>156</v>
      </c>
      <c r="AG1" s="157" t="s">
        <v>157</v>
      </c>
      <c r="AH1" s="148" t="s">
        <v>123</v>
      </c>
      <c r="AJ1" s="148"/>
    </row>
    <row r="2" spans="1:30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4"/>
      <c r="Q2" s="33" t="s">
        <v>2</v>
      </c>
      <c r="R2" s="34" t="s">
        <v>3</v>
      </c>
      <c r="S2" s="27" t="s">
        <v>4</v>
      </c>
      <c r="T2" s="26" t="s">
        <v>5</v>
      </c>
      <c r="U2" s="27" t="s">
        <v>1</v>
      </c>
      <c r="V2" s="26" t="s">
        <v>6</v>
      </c>
      <c r="W2" s="27" t="s">
        <v>7</v>
      </c>
      <c r="X2" s="26" t="s">
        <v>8</v>
      </c>
      <c r="Y2" s="27" t="s">
        <v>9</v>
      </c>
      <c r="Z2" s="34" t="s">
        <v>10</v>
      </c>
      <c r="AA2" s="36" t="s">
        <v>11</v>
      </c>
      <c r="AB2" s="26" t="s">
        <v>12</v>
      </c>
      <c r="AC2" s="137" t="s">
        <v>13</v>
      </c>
      <c r="AD2" s="158"/>
    </row>
    <row r="3" spans="1:36" s="1" customFormat="1" ht="12.75">
      <c r="A3" s="55" t="s">
        <v>43</v>
      </c>
      <c r="B3" s="55" t="s">
        <v>44</v>
      </c>
      <c r="C3" s="55"/>
      <c r="D3" s="55" t="s">
        <v>45</v>
      </c>
      <c r="E3" s="55" t="s">
        <v>71</v>
      </c>
      <c r="F3" s="97" t="s">
        <v>43</v>
      </c>
      <c r="G3" s="97" t="s">
        <v>44</v>
      </c>
      <c r="H3" s="97" t="s">
        <v>133</v>
      </c>
      <c r="I3" s="97" t="s">
        <v>45</v>
      </c>
      <c r="J3" s="97" t="s">
        <v>71</v>
      </c>
      <c r="K3" s="25">
        <f aca="true" t="shared" si="0" ref="K3:K11">IF(A3=F3,0,"Fehler")</f>
        <v>0</v>
      </c>
      <c r="L3" s="25">
        <f aca="true" t="shared" si="1" ref="L3:L11">IF(B3=G3,0,"Fehler")</f>
        <v>0</v>
      </c>
      <c r="M3" s="25">
        <f aca="true" t="shared" si="2" ref="M3:M11">IF(D3=I3,0,"Fehler")</f>
        <v>0</v>
      </c>
      <c r="N3" s="25">
        <f aca="true" t="shared" si="3" ref="N3:N11">IF(E3=J3,0,"Fehler")</f>
        <v>0</v>
      </c>
      <c r="O3" s="55" t="s">
        <v>93</v>
      </c>
      <c r="P3" s="86">
        <v>300</v>
      </c>
      <c r="Q3" s="135">
        <v>0</v>
      </c>
      <c r="R3" s="135">
        <v>0</v>
      </c>
      <c r="S3" s="135">
        <v>0</v>
      </c>
      <c r="T3" s="135">
        <v>0</v>
      </c>
      <c r="U3" s="135">
        <v>0</v>
      </c>
      <c r="V3" s="135">
        <v>0</v>
      </c>
      <c r="W3" s="135">
        <v>229</v>
      </c>
      <c r="X3" s="135">
        <v>0</v>
      </c>
      <c r="Y3" s="135">
        <v>0</v>
      </c>
      <c r="Z3" s="135">
        <v>0</v>
      </c>
      <c r="AA3" s="135">
        <v>0</v>
      </c>
      <c r="AB3" s="135">
        <v>0</v>
      </c>
      <c r="AC3" s="35">
        <f aca="true" t="shared" si="4" ref="AC3:AC11">SUM(Q3:AB3)</f>
        <v>229</v>
      </c>
      <c r="AD3" s="159"/>
      <c r="AE3" s="133"/>
      <c r="AF3" s="49">
        <v>100</v>
      </c>
      <c r="AH3" s="164">
        <f aca="true" t="shared" si="5" ref="AH3:AH11">IF(AG3&gt;0,AG3,AC3+AE3+AF3)</f>
        <v>329</v>
      </c>
      <c r="AJ3" s="164"/>
    </row>
    <row r="4" spans="1:36" s="1" customFormat="1" ht="12.75">
      <c r="A4" s="55" t="s">
        <v>43</v>
      </c>
      <c r="B4" s="55" t="s">
        <v>44</v>
      </c>
      <c r="C4" s="55"/>
      <c r="D4" s="55" t="s">
        <v>45</v>
      </c>
      <c r="E4" s="55" t="s">
        <v>72</v>
      </c>
      <c r="F4" s="97" t="s">
        <v>43</v>
      </c>
      <c r="G4" s="97" t="s">
        <v>44</v>
      </c>
      <c r="H4" s="97" t="s">
        <v>133</v>
      </c>
      <c r="I4" s="97" t="s">
        <v>45</v>
      </c>
      <c r="J4" s="97" t="s">
        <v>72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16</v>
      </c>
      <c r="P4" s="86">
        <v>500</v>
      </c>
      <c r="Q4" s="135">
        <v>0</v>
      </c>
      <c r="R4" s="135">
        <v>0</v>
      </c>
      <c r="S4" s="135">
        <v>20</v>
      </c>
      <c r="T4" s="135">
        <v>95.25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5">
        <v>0</v>
      </c>
      <c r="AA4" s="135">
        <v>0</v>
      </c>
      <c r="AB4" s="135">
        <v>0</v>
      </c>
      <c r="AC4" s="35">
        <f t="shared" si="4"/>
        <v>115.25</v>
      </c>
      <c r="AD4" s="159"/>
      <c r="AE4" s="133">
        <f>AC4/AE$14*AE$15</f>
        <v>38.416666666666664</v>
      </c>
      <c r="AF4" s="49"/>
      <c r="AH4" s="164">
        <f t="shared" si="5"/>
        <v>153.66666666666666</v>
      </c>
      <c r="AJ4" s="164"/>
    </row>
    <row r="5" spans="1:36" s="1" customFormat="1" ht="12.75">
      <c r="A5" s="55" t="s">
        <v>43</v>
      </c>
      <c r="B5" s="55" t="s">
        <v>44</v>
      </c>
      <c r="C5" s="55"/>
      <c r="D5" s="55" t="s">
        <v>45</v>
      </c>
      <c r="E5" s="55" t="s">
        <v>73</v>
      </c>
      <c r="F5" s="97" t="s">
        <v>43</v>
      </c>
      <c r="G5" s="97" t="s">
        <v>44</v>
      </c>
      <c r="H5" s="97" t="s">
        <v>133</v>
      </c>
      <c r="I5" s="97" t="s">
        <v>45</v>
      </c>
      <c r="J5" s="97" t="s">
        <v>73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30</v>
      </c>
      <c r="P5" s="86">
        <v>1000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110.08</v>
      </c>
      <c r="W5" s="135">
        <v>0</v>
      </c>
      <c r="X5" s="135">
        <v>105.52</v>
      </c>
      <c r="Y5" s="135">
        <v>0</v>
      </c>
      <c r="Z5" s="135">
        <v>0</v>
      </c>
      <c r="AA5" s="135">
        <v>0</v>
      </c>
      <c r="AB5" s="135">
        <v>0</v>
      </c>
      <c r="AC5" s="35">
        <f t="shared" si="4"/>
        <v>215.6</v>
      </c>
      <c r="AD5" s="159"/>
      <c r="AE5" s="133"/>
      <c r="AF5" s="49">
        <v>100</v>
      </c>
      <c r="AH5" s="164">
        <f t="shared" si="5"/>
        <v>315.6</v>
      </c>
      <c r="AJ5" s="164"/>
    </row>
    <row r="6" spans="1:36" s="1" customFormat="1" ht="12.75">
      <c r="A6" s="55" t="s">
        <v>43</v>
      </c>
      <c r="B6" s="55" t="s">
        <v>44</v>
      </c>
      <c r="C6" s="55"/>
      <c r="D6" s="55" t="s">
        <v>45</v>
      </c>
      <c r="E6" s="55" t="s">
        <v>74</v>
      </c>
      <c r="F6" s="97" t="s">
        <v>43</v>
      </c>
      <c r="G6" s="97" t="s">
        <v>44</v>
      </c>
      <c r="H6" s="97" t="s">
        <v>133</v>
      </c>
      <c r="I6" s="97" t="s">
        <v>45</v>
      </c>
      <c r="J6" s="97" t="s">
        <v>74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94</v>
      </c>
      <c r="P6" s="86">
        <v>5800</v>
      </c>
      <c r="Q6" s="135">
        <v>0</v>
      </c>
      <c r="R6" s="135">
        <v>0</v>
      </c>
      <c r="S6" s="135">
        <v>1390.8</v>
      </c>
      <c r="T6" s="135">
        <v>0</v>
      </c>
      <c r="U6" s="135">
        <v>0</v>
      </c>
      <c r="V6" s="135">
        <v>3572.65</v>
      </c>
      <c r="W6" s="135">
        <v>3864.83</v>
      </c>
      <c r="X6" s="135">
        <v>0</v>
      </c>
      <c r="Y6" s="135">
        <v>1989.64</v>
      </c>
      <c r="Z6" s="135">
        <v>0</v>
      </c>
      <c r="AA6" s="135">
        <v>0</v>
      </c>
      <c r="AB6" s="135">
        <v>0</v>
      </c>
      <c r="AC6" s="35">
        <f t="shared" si="4"/>
        <v>10817.919999999998</v>
      </c>
      <c r="AD6" s="159"/>
      <c r="AE6" s="133"/>
      <c r="AF6" s="49">
        <v>500</v>
      </c>
      <c r="AH6" s="164">
        <f t="shared" si="5"/>
        <v>11317.919999999998</v>
      </c>
      <c r="AJ6" s="164"/>
    </row>
    <row r="7" spans="1:36" s="1" customFormat="1" ht="12.75">
      <c r="A7" s="55" t="s">
        <v>43</v>
      </c>
      <c r="B7" s="55" t="s">
        <v>44</v>
      </c>
      <c r="C7" s="55"/>
      <c r="D7" s="55" t="s">
        <v>50</v>
      </c>
      <c r="E7" s="55" t="s">
        <v>71</v>
      </c>
      <c r="F7" s="97" t="s">
        <v>43</v>
      </c>
      <c r="G7" s="97" t="s">
        <v>44</v>
      </c>
      <c r="H7" s="97" t="s">
        <v>133</v>
      </c>
      <c r="I7" s="97" t="s">
        <v>50</v>
      </c>
      <c r="J7" s="97" t="s">
        <v>71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93</v>
      </c>
      <c r="P7" s="86">
        <v>300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35">
        <f t="shared" si="4"/>
        <v>0</v>
      </c>
      <c r="AD7" s="159"/>
      <c r="AE7" s="133">
        <f>AC7/AE$14*AE$15</f>
        <v>0</v>
      </c>
      <c r="AF7" s="49"/>
      <c r="AH7" s="164">
        <f t="shared" si="5"/>
        <v>0</v>
      </c>
      <c r="AJ7" s="164"/>
    </row>
    <row r="8" spans="1:36" s="1" customFormat="1" ht="12.75">
      <c r="A8" s="55" t="s">
        <v>43</v>
      </c>
      <c r="B8" s="55" t="s">
        <v>44</v>
      </c>
      <c r="C8" s="55"/>
      <c r="D8" s="55" t="s">
        <v>50</v>
      </c>
      <c r="E8" s="55" t="s">
        <v>72</v>
      </c>
      <c r="F8" s="97" t="s">
        <v>43</v>
      </c>
      <c r="G8" s="97" t="s">
        <v>44</v>
      </c>
      <c r="H8" s="97" t="s">
        <v>133</v>
      </c>
      <c r="I8" s="97" t="s">
        <v>50</v>
      </c>
      <c r="J8" s="97" t="s">
        <v>72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16</v>
      </c>
      <c r="P8" s="86">
        <v>500</v>
      </c>
      <c r="Q8" s="135">
        <v>0</v>
      </c>
      <c r="R8" s="135">
        <v>0</v>
      </c>
      <c r="S8" s="135">
        <v>114.01</v>
      </c>
      <c r="T8" s="135">
        <v>95.25</v>
      </c>
      <c r="U8" s="135">
        <v>0</v>
      </c>
      <c r="V8" s="135">
        <v>0</v>
      </c>
      <c r="W8" s="135">
        <v>0</v>
      </c>
      <c r="X8" s="135">
        <v>0</v>
      </c>
      <c r="Y8" s="135">
        <v>17.5</v>
      </c>
      <c r="Z8" s="135">
        <v>0</v>
      </c>
      <c r="AA8" s="135">
        <v>0</v>
      </c>
      <c r="AB8" s="135">
        <v>0</v>
      </c>
      <c r="AC8" s="35">
        <f t="shared" si="4"/>
        <v>226.76</v>
      </c>
      <c r="AD8" s="159"/>
      <c r="AE8" s="133">
        <f>AC8/AE$14*AE$15</f>
        <v>75.58666666666666</v>
      </c>
      <c r="AF8" s="49"/>
      <c r="AH8" s="164">
        <f t="shared" si="5"/>
        <v>302.34666666666664</v>
      </c>
      <c r="AJ8" s="164"/>
    </row>
    <row r="9" spans="1:36" s="1" customFormat="1" ht="12.75">
      <c r="A9" s="55" t="s">
        <v>43</v>
      </c>
      <c r="B9" s="55" t="s">
        <v>44</v>
      </c>
      <c r="C9" s="55"/>
      <c r="D9" s="55" t="s">
        <v>50</v>
      </c>
      <c r="E9" s="55" t="s">
        <v>73</v>
      </c>
      <c r="F9" s="97" t="s">
        <v>43</v>
      </c>
      <c r="G9" s="97" t="s">
        <v>44</v>
      </c>
      <c r="H9" s="97" t="s">
        <v>133</v>
      </c>
      <c r="I9" s="97" t="s">
        <v>50</v>
      </c>
      <c r="J9" s="97" t="s">
        <v>73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55" t="s">
        <v>30</v>
      </c>
      <c r="P9" s="86">
        <v>1000</v>
      </c>
      <c r="Q9" s="135">
        <v>0</v>
      </c>
      <c r="R9" s="135">
        <v>0</v>
      </c>
      <c r="S9" s="135">
        <v>0</v>
      </c>
      <c r="T9" s="135">
        <v>33.54</v>
      </c>
      <c r="U9" s="135">
        <v>11.94</v>
      </c>
      <c r="V9" s="135">
        <v>139.27</v>
      </c>
      <c r="W9" s="135">
        <v>115.05</v>
      </c>
      <c r="X9" s="135">
        <v>105.53</v>
      </c>
      <c r="Y9" s="135">
        <v>0</v>
      </c>
      <c r="Z9" s="135">
        <v>0</v>
      </c>
      <c r="AA9" s="135">
        <v>0</v>
      </c>
      <c r="AB9" s="135">
        <v>0</v>
      </c>
      <c r="AC9" s="35">
        <f t="shared" si="4"/>
        <v>405.33000000000004</v>
      </c>
      <c r="AD9" s="159"/>
      <c r="AE9" s="133"/>
      <c r="AF9" s="49">
        <v>100</v>
      </c>
      <c r="AH9" s="164">
        <f t="shared" si="5"/>
        <v>505.33000000000004</v>
      </c>
      <c r="AJ9" s="164"/>
    </row>
    <row r="10" spans="1:36" s="1" customFormat="1" ht="12.75">
      <c r="A10" s="55" t="s">
        <v>43</v>
      </c>
      <c r="B10" s="55" t="s">
        <v>44</v>
      </c>
      <c r="C10" s="55"/>
      <c r="D10" s="55" t="s">
        <v>50</v>
      </c>
      <c r="E10" s="55" t="s">
        <v>74</v>
      </c>
      <c r="F10" s="97" t="s">
        <v>43</v>
      </c>
      <c r="G10" s="97" t="s">
        <v>44</v>
      </c>
      <c r="H10" s="97" t="s">
        <v>133</v>
      </c>
      <c r="I10" s="97" t="s">
        <v>50</v>
      </c>
      <c r="J10" s="97" t="s">
        <v>74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55" t="s">
        <v>94</v>
      </c>
      <c r="P10" s="86">
        <v>10000</v>
      </c>
      <c r="Q10" s="135">
        <v>0</v>
      </c>
      <c r="R10" s="135">
        <v>6.8</v>
      </c>
      <c r="S10" s="135">
        <v>1562.93</v>
      </c>
      <c r="T10" s="135">
        <v>207.1</v>
      </c>
      <c r="U10" s="135">
        <v>0</v>
      </c>
      <c r="V10" s="135">
        <v>6670.28</v>
      </c>
      <c r="W10" s="135">
        <v>3919.2</v>
      </c>
      <c r="X10" s="135">
        <v>300</v>
      </c>
      <c r="Y10" s="135">
        <v>1989.64</v>
      </c>
      <c r="Z10" s="135">
        <v>0</v>
      </c>
      <c r="AA10" s="135">
        <v>0</v>
      </c>
      <c r="AB10" s="135">
        <v>0</v>
      </c>
      <c r="AC10" s="35">
        <f t="shared" si="4"/>
        <v>14655.95</v>
      </c>
      <c r="AD10" s="159"/>
      <c r="AE10" s="133"/>
      <c r="AF10" s="49">
        <v>500</v>
      </c>
      <c r="AH10" s="164">
        <f t="shared" si="5"/>
        <v>15155.95</v>
      </c>
      <c r="AJ10" s="164"/>
    </row>
    <row r="11" spans="1:36" s="1" customFormat="1" ht="12.75">
      <c r="A11" s="55" t="s">
        <v>43</v>
      </c>
      <c r="B11" s="55" t="s">
        <v>44</v>
      </c>
      <c r="C11" s="55"/>
      <c r="D11" s="55" t="s">
        <v>50</v>
      </c>
      <c r="E11" s="55" t="s">
        <v>75</v>
      </c>
      <c r="F11" s="97" t="s">
        <v>43</v>
      </c>
      <c r="G11" s="97" t="s">
        <v>44</v>
      </c>
      <c r="H11" s="97" t="s">
        <v>133</v>
      </c>
      <c r="I11" s="97" t="s">
        <v>50</v>
      </c>
      <c r="J11" s="97" t="s">
        <v>75</v>
      </c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55" t="s">
        <v>29</v>
      </c>
      <c r="P11" s="86">
        <v>1700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35">
        <f t="shared" si="4"/>
        <v>0</v>
      </c>
      <c r="AD11" s="159"/>
      <c r="AE11" s="133"/>
      <c r="AF11" s="49">
        <v>0</v>
      </c>
      <c r="AH11" s="164">
        <f t="shared" si="5"/>
        <v>0</v>
      </c>
      <c r="AJ11" s="164"/>
    </row>
    <row r="12" spans="1:30" s="1" customFormat="1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25"/>
      <c r="L12" s="25"/>
      <c r="M12" s="25"/>
      <c r="N12" s="25"/>
      <c r="O12" s="55"/>
      <c r="P12" s="86"/>
      <c r="Q12" s="56"/>
      <c r="R12" s="56"/>
      <c r="S12" s="56"/>
      <c r="T12" s="85"/>
      <c r="U12" s="85"/>
      <c r="V12" s="85"/>
      <c r="W12" s="53"/>
      <c r="X12" s="85"/>
      <c r="Y12" s="85"/>
      <c r="Z12" s="85"/>
      <c r="AA12" s="85"/>
      <c r="AB12" s="85"/>
      <c r="AC12" s="35"/>
      <c r="AD12" s="159"/>
    </row>
    <row r="13" spans="6:36" ht="12.75">
      <c r="F13" s="95"/>
      <c r="G13" s="20"/>
      <c r="H13" s="20"/>
      <c r="I13" s="20"/>
      <c r="J13" s="20"/>
      <c r="K13" s="4">
        <f>SUM(K3:K12)</f>
        <v>0</v>
      </c>
      <c r="L13" s="4">
        <f>SUM(L3:L12)</f>
        <v>0</v>
      </c>
      <c r="M13" s="4">
        <f>SUM(M3:M12)</f>
        <v>0</v>
      </c>
      <c r="N13" s="4">
        <f>SUM(N3:N12)</f>
        <v>0</v>
      </c>
      <c r="P13" s="72">
        <f>SUM(P3:P11)</f>
        <v>21100</v>
      </c>
      <c r="Q13" s="72">
        <f>SUM(Q3:Q11)</f>
        <v>0</v>
      </c>
      <c r="R13" s="72">
        <f>SUM(R3:R11)</f>
        <v>6.8</v>
      </c>
      <c r="S13" s="72">
        <f>SUM(S3:S11)</f>
        <v>3087.74</v>
      </c>
      <c r="T13" s="72">
        <f>SUM(T3:T11)</f>
        <v>431.14</v>
      </c>
      <c r="U13" s="72">
        <f>SUM(U3:U11)</f>
        <v>11.94</v>
      </c>
      <c r="V13" s="72">
        <f>SUM(V3:V11)</f>
        <v>10492.279999999999</v>
      </c>
      <c r="W13" s="72">
        <f>SUM(W3:W11)</f>
        <v>8128.08</v>
      </c>
      <c r="X13" s="72">
        <f>SUM(X3:X11)</f>
        <v>511.05</v>
      </c>
      <c r="Y13" s="72">
        <f>SUM(Y3:Y11)</f>
        <v>3996.78</v>
      </c>
      <c r="Z13" s="72">
        <f>SUM(Z3:Z11)</f>
        <v>0</v>
      </c>
      <c r="AA13" s="72">
        <f>SUM(AA3:AA11)</f>
        <v>0</v>
      </c>
      <c r="AB13" s="72">
        <f>SUM(AB3:AB11)</f>
        <v>0</v>
      </c>
      <c r="AC13" s="72">
        <f>SUM(AC3:AC11)</f>
        <v>26665.809999999998</v>
      </c>
      <c r="AD13" s="160"/>
      <c r="AH13" s="72">
        <f>SUM(AH3:AH11)</f>
        <v>28079.81333333333</v>
      </c>
      <c r="AJ13" s="72"/>
    </row>
    <row r="14" spans="31:36" ht="12.75">
      <c r="AE14" s="178">
        <v>9</v>
      </c>
      <c r="AF14" s="13" t="s">
        <v>153</v>
      </c>
      <c r="AH14" s="1"/>
      <c r="AJ14" s="1"/>
    </row>
    <row r="15" spans="16:36" ht="12.75"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61"/>
      <c r="AE15" s="178">
        <v>3</v>
      </c>
      <c r="AF15" s="13" t="s">
        <v>154</v>
      </c>
      <c r="AH15" s="1"/>
      <c r="AJ15" s="1"/>
    </row>
    <row r="16" spans="16:36" ht="12.75"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61"/>
      <c r="AH16" s="1"/>
      <c r="AJ16" s="1"/>
    </row>
    <row r="17" spans="34:36" ht="12.75">
      <c r="AH17" s="1"/>
      <c r="AJ17" s="1"/>
    </row>
    <row r="18" spans="34:36" ht="12.75">
      <c r="AH18" s="1"/>
      <c r="AJ18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3"/>
  <sheetViews>
    <sheetView zoomScale="75" zoomScaleNormal="75" workbookViewId="0" topLeftCell="A1">
      <pane xSplit="16" ySplit="2" topLeftCell="AD3" activePane="bottomRight" state="frozen"/>
      <selection pane="topLeft" activeCell="R6" sqref="R6"/>
      <selection pane="topRight" activeCell="R6" sqref="R6"/>
      <selection pane="bottomLeft" activeCell="R6" sqref="R6"/>
      <selection pane="bottomRight" activeCell="P12" sqref="P12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2" customWidth="1"/>
  </cols>
  <sheetData>
    <row r="1" spans="1:34" s="12" customFormat="1" ht="51.75" thickBot="1">
      <c r="A1" s="9" t="s">
        <v>34</v>
      </c>
      <c r="B1" s="10" t="s">
        <v>35</v>
      </c>
      <c r="C1" s="10" t="s">
        <v>136</v>
      </c>
      <c r="D1" s="11" t="s">
        <v>52</v>
      </c>
      <c r="E1" s="11" t="s">
        <v>67</v>
      </c>
      <c r="F1" s="32" t="s">
        <v>135</v>
      </c>
      <c r="G1" s="32"/>
      <c r="H1" s="32"/>
      <c r="I1" s="32"/>
      <c r="J1" s="32"/>
      <c r="K1" s="10"/>
      <c r="L1" s="10"/>
      <c r="M1" s="10"/>
      <c r="N1" s="10"/>
      <c r="O1" s="44"/>
      <c r="P1" s="28" t="s">
        <v>0</v>
      </c>
      <c r="Q1" s="179" t="s">
        <v>24</v>
      </c>
      <c r="R1" s="180" t="s">
        <v>158</v>
      </c>
      <c r="S1" s="179" t="s">
        <v>24</v>
      </c>
      <c r="T1" s="180" t="s">
        <v>158</v>
      </c>
      <c r="U1" s="179" t="s">
        <v>24</v>
      </c>
      <c r="V1" s="180" t="s">
        <v>158</v>
      </c>
      <c r="W1" s="179" t="s">
        <v>24</v>
      </c>
      <c r="X1" s="180" t="s">
        <v>158</v>
      </c>
      <c r="Y1" s="179" t="s">
        <v>24</v>
      </c>
      <c r="Z1" s="180" t="s">
        <v>158</v>
      </c>
      <c r="AA1" s="179" t="s">
        <v>24</v>
      </c>
      <c r="AB1" s="180" t="s">
        <v>158</v>
      </c>
      <c r="AC1" s="73" t="s">
        <v>23</v>
      </c>
      <c r="AD1" s="157"/>
      <c r="AE1" s="148" t="s">
        <v>155</v>
      </c>
      <c r="AF1" s="148" t="s">
        <v>156</v>
      </c>
      <c r="AG1" s="157" t="s">
        <v>157</v>
      </c>
      <c r="AH1" s="148" t="s">
        <v>123</v>
      </c>
    </row>
    <row r="2" spans="1:30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4"/>
      <c r="Q2" s="33" t="s">
        <v>2</v>
      </c>
      <c r="R2" s="34" t="s">
        <v>3</v>
      </c>
      <c r="S2" s="27" t="s">
        <v>4</v>
      </c>
      <c r="T2" s="26" t="s">
        <v>5</v>
      </c>
      <c r="U2" s="27" t="s">
        <v>1</v>
      </c>
      <c r="V2" s="26" t="s">
        <v>6</v>
      </c>
      <c r="W2" s="27" t="s">
        <v>7</v>
      </c>
      <c r="X2" s="26" t="s">
        <v>8</v>
      </c>
      <c r="Y2" s="27" t="s">
        <v>9</v>
      </c>
      <c r="Z2" s="34" t="s">
        <v>10</v>
      </c>
      <c r="AA2" s="36" t="s">
        <v>11</v>
      </c>
      <c r="AB2" s="26" t="s">
        <v>12</v>
      </c>
      <c r="AC2" s="137" t="s">
        <v>13</v>
      </c>
      <c r="AD2" s="158"/>
    </row>
    <row r="3" spans="1:34" s="1" customFormat="1" ht="12.75">
      <c r="A3" s="55"/>
      <c r="B3" s="55"/>
      <c r="C3" s="55"/>
      <c r="D3" s="55"/>
      <c r="E3" s="55"/>
      <c r="F3" s="97"/>
      <c r="G3" s="97"/>
      <c r="H3" s="97"/>
      <c r="I3" s="97"/>
      <c r="J3" s="97"/>
      <c r="K3" s="25"/>
      <c r="L3" s="25"/>
      <c r="M3" s="25"/>
      <c r="N3" s="25"/>
      <c r="O3" s="55"/>
      <c r="P3" s="86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35"/>
      <c r="AD3" s="159"/>
      <c r="AE3" s="133"/>
      <c r="AF3" s="49"/>
      <c r="AH3" s="164"/>
    </row>
    <row r="4" spans="1:34" s="1" customFormat="1" ht="12.75">
      <c r="A4" s="55"/>
      <c r="B4" s="55"/>
      <c r="C4" s="55"/>
      <c r="D4" s="55"/>
      <c r="E4" s="55"/>
      <c r="F4" s="97"/>
      <c r="G4" s="97"/>
      <c r="H4" s="97"/>
      <c r="I4" s="97"/>
      <c r="J4" s="97"/>
      <c r="K4" s="25"/>
      <c r="L4" s="25"/>
      <c r="M4" s="25"/>
      <c r="N4" s="25"/>
      <c r="O4" s="55"/>
      <c r="P4" s="86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35"/>
      <c r="AD4" s="159"/>
      <c r="AE4" s="133"/>
      <c r="AF4" s="49"/>
      <c r="AH4" s="164"/>
    </row>
    <row r="5" spans="1:34" s="1" customFormat="1" ht="12.75">
      <c r="A5" s="55"/>
      <c r="B5" s="55"/>
      <c r="C5" s="55"/>
      <c r="D5" s="55"/>
      <c r="E5" s="55"/>
      <c r="F5" s="97"/>
      <c r="G5" s="97"/>
      <c r="H5" s="97"/>
      <c r="I5" s="97"/>
      <c r="J5" s="97"/>
      <c r="K5" s="25"/>
      <c r="L5" s="25"/>
      <c r="M5" s="25"/>
      <c r="N5" s="25"/>
      <c r="O5" s="55"/>
      <c r="P5" s="86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35"/>
      <c r="AD5" s="159"/>
      <c r="AE5" s="133"/>
      <c r="AF5" s="49"/>
      <c r="AH5" s="164"/>
    </row>
    <row r="6" spans="1:30" s="1" customFormat="1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4"/>
      <c r="L6" s="4"/>
      <c r="M6" s="4"/>
      <c r="N6" s="4"/>
      <c r="O6" s="55"/>
      <c r="P6" s="86"/>
      <c r="Q6" s="56"/>
      <c r="R6" s="56"/>
      <c r="S6" s="56"/>
      <c r="T6" s="85"/>
      <c r="U6" s="85"/>
      <c r="V6" s="85"/>
      <c r="W6" s="53"/>
      <c r="X6" s="85"/>
      <c r="Y6" s="85"/>
      <c r="Z6" s="85"/>
      <c r="AA6" s="85"/>
      <c r="AB6" s="85"/>
      <c r="AC6" s="35"/>
      <c r="AD6" s="159"/>
    </row>
    <row r="7" spans="6:34" ht="12.75">
      <c r="F7" s="95"/>
      <c r="G7" s="20"/>
      <c r="H7" s="20"/>
      <c r="I7" s="20"/>
      <c r="J7" s="20"/>
      <c r="P7" s="72">
        <f aca="true" t="shared" si="0" ref="P7:AC7">SUM(P3:P5)</f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si="0"/>
        <v>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160"/>
      <c r="AH7" s="1"/>
    </row>
    <row r="8" spans="31:34" ht="12.75">
      <c r="AE8" s="178">
        <v>9</v>
      </c>
      <c r="AF8" s="13" t="s">
        <v>153</v>
      </c>
      <c r="AH8" s="1"/>
    </row>
    <row r="9" spans="16:34" ht="12.75"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61"/>
      <c r="AE9" s="178">
        <v>3</v>
      </c>
      <c r="AF9" s="13" t="s">
        <v>154</v>
      </c>
      <c r="AH9" s="1"/>
    </row>
    <row r="10" spans="16:34" ht="12.75"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61"/>
      <c r="AH10" s="1"/>
    </row>
    <row r="11" ht="12.75">
      <c r="AH11" s="1"/>
    </row>
    <row r="12" ht="12.75">
      <c r="AH12" s="1"/>
    </row>
    <row r="13" ht="12.75">
      <c r="AH13" s="1"/>
    </row>
    <row r="14" ht="12.75">
      <c r="AH14" s="1"/>
    </row>
    <row r="15" ht="12.75">
      <c r="AH15" s="1"/>
    </row>
    <row r="16" ht="12.75">
      <c r="AH16" s="1"/>
    </row>
    <row r="17" ht="12.75">
      <c r="AH17" s="1"/>
    </row>
    <row r="18" ht="12.75">
      <c r="AH18" s="1"/>
    </row>
    <row r="19" ht="12.75">
      <c r="AH19" s="1"/>
    </row>
    <row r="20" ht="12.75">
      <c r="AH20" s="1"/>
    </row>
    <row r="21" ht="12.75">
      <c r="AH21" s="1"/>
    </row>
    <row r="22" ht="12.75">
      <c r="AH22" s="1"/>
    </row>
    <row r="23" ht="12.75">
      <c r="AH23" s="1"/>
    </row>
    <row r="24" ht="12.75">
      <c r="AH24" s="1"/>
    </row>
    <row r="25" ht="12.75">
      <c r="AH25" s="1"/>
    </row>
    <row r="26" ht="12.75">
      <c r="AH26" s="1"/>
    </row>
    <row r="27" ht="12.75">
      <c r="AH27" s="1"/>
    </row>
    <row r="28" ht="12.75">
      <c r="AH28" s="1"/>
    </row>
    <row r="29" ht="12.75">
      <c r="AH29" s="1"/>
    </row>
    <row r="30" ht="12.75">
      <c r="AH30" s="1"/>
    </row>
    <row r="31" ht="12.75">
      <c r="AH31" s="1"/>
    </row>
    <row r="32" ht="12.75">
      <c r="AH32" s="1"/>
    </row>
    <row r="33" ht="12.75">
      <c r="AH33" s="1"/>
    </row>
    <row r="34" ht="12.75">
      <c r="AH34" s="1"/>
    </row>
    <row r="35" ht="12.75">
      <c r="AH35" s="1"/>
    </row>
    <row r="36" ht="12.75">
      <c r="AH36" s="1"/>
    </row>
    <row r="37" ht="12.75">
      <c r="AH37" s="1"/>
    </row>
    <row r="38" ht="12.75">
      <c r="AH38" s="1"/>
    </row>
    <row r="39" ht="12.75">
      <c r="AH39" s="1"/>
    </row>
    <row r="40" ht="12.75">
      <c r="AH40" s="1"/>
    </row>
    <row r="41" ht="12.75">
      <c r="AH41" s="1"/>
    </row>
    <row r="42" ht="12.75">
      <c r="AH42" s="1"/>
    </row>
    <row r="43" ht="12.75">
      <c r="AH43" s="1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2"/>
  <sheetViews>
    <sheetView zoomScale="75" zoomScaleNormal="75" workbookViewId="0" topLeftCell="A1">
      <pane xSplit="16" ySplit="2" topLeftCell="AC3" activePane="bottomRight" state="frozen"/>
      <selection pane="topLeft" activeCell="R6" sqref="R6"/>
      <selection pane="topRight" activeCell="R6" sqref="R6"/>
      <selection pane="bottomLeft" activeCell="R6" sqref="R6"/>
      <selection pane="bottomRight" activeCell="AE24" sqref="AE24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2" customWidth="1"/>
    <col min="33" max="33" width="11.421875" style="49" customWidth="1"/>
  </cols>
  <sheetData>
    <row r="1" spans="1:34" s="12" customFormat="1" ht="51.75" thickBot="1">
      <c r="A1" s="9" t="s">
        <v>34</v>
      </c>
      <c r="B1" s="10" t="s">
        <v>35</v>
      </c>
      <c r="C1" s="10" t="s">
        <v>134</v>
      </c>
      <c r="D1" s="11" t="s">
        <v>52</v>
      </c>
      <c r="E1" s="11" t="s">
        <v>67</v>
      </c>
      <c r="F1" s="32" t="s">
        <v>135</v>
      </c>
      <c r="G1" s="32"/>
      <c r="H1" s="32"/>
      <c r="I1" s="32"/>
      <c r="J1" s="32"/>
      <c r="K1" s="10"/>
      <c r="L1" s="10"/>
      <c r="M1" s="10"/>
      <c r="N1" s="10"/>
      <c r="O1" s="44"/>
      <c r="P1" s="28" t="s">
        <v>0</v>
      </c>
      <c r="Q1" s="179" t="s">
        <v>24</v>
      </c>
      <c r="R1" s="180" t="s">
        <v>158</v>
      </c>
      <c r="S1" s="179" t="s">
        <v>24</v>
      </c>
      <c r="T1" s="180" t="s">
        <v>158</v>
      </c>
      <c r="U1" s="179" t="s">
        <v>24</v>
      </c>
      <c r="V1" s="180" t="s">
        <v>158</v>
      </c>
      <c r="W1" s="179" t="s">
        <v>24</v>
      </c>
      <c r="X1" s="180" t="s">
        <v>158</v>
      </c>
      <c r="Y1" s="179" t="s">
        <v>24</v>
      </c>
      <c r="Z1" s="180" t="s">
        <v>158</v>
      </c>
      <c r="AA1" s="179" t="s">
        <v>24</v>
      </c>
      <c r="AB1" s="180" t="s">
        <v>158</v>
      </c>
      <c r="AC1" s="73" t="s">
        <v>23</v>
      </c>
      <c r="AD1" s="157"/>
      <c r="AE1" s="148" t="s">
        <v>155</v>
      </c>
      <c r="AF1" s="148" t="s">
        <v>156</v>
      </c>
      <c r="AG1" s="148" t="s">
        <v>157</v>
      </c>
      <c r="AH1" s="148" t="s">
        <v>123</v>
      </c>
    </row>
    <row r="2" spans="1:33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4"/>
      <c r="Q2" s="33" t="s">
        <v>2</v>
      </c>
      <c r="R2" s="34" t="s">
        <v>3</v>
      </c>
      <c r="S2" s="27" t="s">
        <v>4</v>
      </c>
      <c r="T2" s="26" t="s">
        <v>5</v>
      </c>
      <c r="U2" s="27" t="s">
        <v>1</v>
      </c>
      <c r="V2" s="26" t="s">
        <v>6</v>
      </c>
      <c r="W2" s="27" t="s">
        <v>7</v>
      </c>
      <c r="X2" s="26" t="s">
        <v>8</v>
      </c>
      <c r="Y2" s="27" t="s">
        <v>9</v>
      </c>
      <c r="Z2" s="34" t="s">
        <v>10</v>
      </c>
      <c r="AA2" s="36" t="s">
        <v>11</v>
      </c>
      <c r="AB2" s="26" t="s">
        <v>12</v>
      </c>
      <c r="AC2" s="137" t="s">
        <v>13</v>
      </c>
      <c r="AD2" s="158"/>
      <c r="AG2" s="49"/>
    </row>
    <row r="3" spans="1:34" s="1" customFormat="1" ht="12.75">
      <c r="A3" s="55" t="s">
        <v>43</v>
      </c>
      <c r="B3" s="55" t="s">
        <v>44</v>
      </c>
      <c r="C3" s="55" t="s">
        <v>133</v>
      </c>
      <c r="D3" s="55" t="s">
        <v>45</v>
      </c>
      <c r="E3" s="55" t="s">
        <v>76</v>
      </c>
      <c r="F3" s="97" t="s">
        <v>43</v>
      </c>
      <c r="G3" s="97" t="s">
        <v>44</v>
      </c>
      <c r="H3" s="97" t="s">
        <v>133</v>
      </c>
      <c r="I3" s="97" t="s">
        <v>45</v>
      </c>
      <c r="J3" s="97" t="s">
        <v>76</v>
      </c>
      <c r="K3" s="25">
        <f aca="true" t="shared" si="0" ref="K3:K17">IF(A3=F3,0,"Fehler")</f>
        <v>0</v>
      </c>
      <c r="L3" s="25">
        <f aca="true" t="shared" si="1" ref="L3:L17">IF(B3=G3,0,"Fehler")</f>
        <v>0</v>
      </c>
      <c r="M3" s="25">
        <f aca="true" t="shared" si="2" ref="M3:M17">IF(D3=I3,0,"Fehler")</f>
        <v>0</v>
      </c>
      <c r="N3" s="25">
        <f aca="true" t="shared" si="3" ref="N3:N17">IF(E3=J3,0,"Fehler")</f>
        <v>0</v>
      </c>
      <c r="O3" s="55" t="s">
        <v>15</v>
      </c>
      <c r="P3" s="86">
        <v>100</v>
      </c>
      <c r="Q3" s="135">
        <v>0</v>
      </c>
      <c r="R3" s="135">
        <v>0</v>
      </c>
      <c r="S3" s="135">
        <v>0</v>
      </c>
      <c r="T3" s="135">
        <v>0</v>
      </c>
      <c r="U3" s="135">
        <v>0</v>
      </c>
      <c r="V3" s="135">
        <v>0</v>
      </c>
      <c r="W3" s="135">
        <v>0</v>
      </c>
      <c r="X3" s="135">
        <v>0</v>
      </c>
      <c r="Y3" s="135">
        <v>0</v>
      </c>
      <c r="Z3" s="135">
        <v>0</v>
      </c>
      <c r="AA3" s="135">
        <v>0</v>
      </c>
      <c r="AB3" s="135">
        <v>0</v>
      </c>
      <c r="AC3" s="35">
        <f aca="true" t="shared" si="4" ref="AC3:AC17">SUM(Q3:AB3)</f>
        <v>0</v>
      </c>
      <c r="AD3" s="159"/>
      <c r="AE3" s="133">
        <f>AC3/AE$20*AE$21</f>
        <v>0</v>
      </c>
      <c r="AF3" s="49"/>
      <c r="AG3" s="49"/>
      <c r="AH3" s="164">
        <f aca="true" t="shared" si="5" ref="AH3:AH17">IF(AG3&gt;0,AG3,AC3+AE3+AF3)</f>
        <v>0</v>
      </c>
    </row>
    <row r="4" spans="1:34" s="1" customFormat="1" ht="12.75">
      <c r="A4" s="55" t="s">
        <v>43</v>
      </c>
      <c r="B4" s="55" t="s">
        <v>44</v>
      </c>
      <c r="C4" s="55" t="s">
        <v>133</v>
      </c>
      <c r="D4" s="55" t="s">
        <v>45</v>
      </c>
      <c r="E4" s="55" t="s">
        <v>77</v>
      </c>
      <c r="F4" s="97" t="s">
        <v>43</v>
      </c>
      <c r="G4" s="97" t="s">
        <v>44</v>
      </c>
      <c r="H4" s="97" t="s">
        <v>133</v>
      </c>
      <c r="I4" s="97" t="s">
        <v>45</v>
      </c>
      <c r="J4" s="97" t="s">
        <v>77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20</v>
      </c>
      <c r="P4" s="86">
        <v>100</v>
      </c>
      <c r="Q4" s="135">
        <v>0</v>
      </c>
      <c r="R4" s="135">
        <v>0</v>
      </c>
      <c r="S4" s="135">
        <v>0</v>
      </c>
      <c r="T4" s="135">
        <v>51.5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5">
        <v>0</v>
      </c>
      <c r="AA4" s="135">
        <v>0</v>
      </c>
      <c r="AB4" s="135">
        <v>0</v>
      </c>
      <c r="AC4" s="35">
        <f t="shared" si="4"/>
        <v>51.5</v>
      </c>
      <c r="AD4" s="159"/>
      <c r="AE4" s="133">
        <f>AC4/AE$20*AE$21</f>
        <v>17.166666666666668</v>
      </c>
      <c r="AF4" s="49"/>
      <c r="AG4" s="49"/>
      <c r="AH4" s="164">
        <f t="shared" si="5"/>
        <v>68.66666666666667</v>
      </c>
    </row>
    <row r="5" spans="1:34" s="1" customFormat="1" ht="12.75">
      <c r="A5" s="55" t="s">
        <v>43</v>
      </c>
      <c r="B5" s="55" t="s">
        <v>44</v>
      </c>
      <c r="C5" s="55" t="s">
        <v>133</v>
      </c>
      <c r="D5" s="55" t="s">
        <v>45</v>
      </c>
      <c r="E5" s="55" t="s">
        <v>78</v>
      </c>
      <c r="F5" s="97" t="s">
        <v>43</v>
      </c>
      <c r="G5" s="97" t="s">
        <v>44</v>
      </c>
      <c r="H5" s="97" t="s">
        <v>133</v>
      </c>
      <c r="I5" s="97" t="s">
        <v>45</v>
      </c>
      <c r="J5" s="97" t="s">
        <v>78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17</v>
      </c>
      <c r="P5" s="86">
        <v>400</v>
      </c>
      <c r="Q5" s="135">
        <v>48.66</v>
      </c>
      <c r="R5" s="135">
        <v>0</v>
      </c>
      <c r="S5" s="135">
        <v>0</v>
      </c>
      <c r="T5" s="135">
        <v>3.4</v>
      </c>
      <c r="U5" s="135">
        <v>53.76</v>
      </c>
      <c r="V5" s="135">
        <v>0</v>
      </c>
      <c r="W5" s="135">
        <v>29.16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35">
        <f t="shared" si="4"/>
        <v>134.98</v>
      </c>
      <c r="AD5" s="159"/>
      <c r="AE5" s="133">
        <f>AC5/AE$20*AE$21</f>
        <v>44.99333333333333</v>
      </c>
      <c r="AF5" s="49"/>
      <c r="AG5" s="49"/>
      <c r="AH5" s="164">
        <f t="shared" si="5"/>
        <v>179.97333333333333</v>
      </c>
    </row>
    <row r="6" spans="1:34" s="1" customFormat="1" ht="12.75">
      <c r="A6" s="55" t="s">
        <v>43</v>
      </c>
      <c r="B6" s="55" t="s">
        <v>44</v>
      </c>
      <c r="C6" s="55" t="s">
        <v>133</v>
      </c>
      <c r="D6" s="55" t="s">
        <v>45</v>
      </c>
      <c r="E6" s="55" t="s">
        <v>79</v>
      </c>
      <c r="F6" s="97" t="s">
        <v>43</v>
      </c>
      <c r="G6" s="97" t="s">
        <v>44</v>
      </c>
      <c r="H6" s="97" t="s">
        <v>133</v>
      </c>
      <c r="I6" s="97" t="s">
        <v>45</v>
      </c>
      <c r="J6" s="97" t="s">
        <v>79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18</v>
      </c>
      <c r="P6" s="86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35">
        <f t="shared" si="4"/>
        <v>0</v>
      </c>
      <c r="AD6" s="159"/>
      <c r="AE6" s="133">
        <f>AC6/AE$20*AE$21</f>
        <v>0</v>
      </c>
      <c r="AF6" s="49"/>
      <c r="AG6" s="49"/>
      <c r="AH6" s="164">
        <f t="shared" si="5"/>
        <v>0</v>
      </c>
    </row>
    <row r="7" spans="1:34" s="1" customFormat="1" ht="12.75">
      <c r="A7" s="55" t="s">
        <v>43</v>
      </c>
      <c r="B7" s="55" t="s">
        <v>44</v>
      </c>
      <c r="C7" s="55" t="s">
        <v>133</v>
      </c>
      <c r="D7" s="55" t="s">
        <v>45</v>
      </c>
      <c r="E7" s="55" t="s">
        <v>80</v>
      </c>
      <c r="F7" s="97" t="s">
        <v>43</v>
      </c>
      <c r="G7" s="97" t="s">
        <v>44</v>
      </c>
      <c r="H7" s="97" t="s">
        <v>133</v>
      </c>
      <c r="I7" s="97" t="s">
        <v>45</v>
      </c>
      <c r="J7" s="97" t="s">
        <v>80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95</v>
      </c>
      <c r="P7" s="86">
        <v>200</v>
      </c>
      <c r="Q7" s="135">
        <v>0</v>
      </c>
      <c r="R7" s="135">
        <v>0</v>
      </c>
      <c r="S7" s="135">
        <v>7.48</v>
      </c>
      <c r="T7" s="135">
        <v>3.75</v>
      </c>
      <c r="U7" s="135">
        <v>8</v>
      </c>
      <c r="V7" s="135">
        <v>0</v>
      </c>
      <c r="W7" s="135">
        <v>0</v>
      </c>
      <c r="X7" s="135">
        <v>0</v>
      </c>
      <c r="Y7" s="135">
        <v>9.2</v>
      </c>
      <c r="Z7" s="135">
        <v>0</v>
      </c>
      <c r="AA7" s="135">
        <v>0</v>
      </c>
      <c r="AB7" s="135">
        <v>0</v>
      </c>
      <c r="AC7" s="35">
        <f t="shared" si="4"/>
        <v>28.43</v>
      </c>
      <c r="AD7" s="159"/>
      <c r="AE7" s="133">
        <f>AC7/AE$20*AE$21</f>
        <v>9.476666666666667</v>
      </c>
      <c r="AF7" s="49"/>
      <c r="AG7" s="49"/>
      <c r="AH7" s="164">
        <f t="shared" si="5"/>
        <v>37.906666666666666</v>
      </c>
    </row>
    <row r="8" spans="1:34" s="1" customFormat="1" ht="12.75">
      <c r="A8" s="55" t="s">
        <v>43</v>
      </c>
      <c r="B8" s="55" t="s">
        <v>44</v>
      </c>
      <c r="C8" s="55" t="s">
        <v>133</v>
      </c>
      <c r="D8" s="55" t="s">
        <v>45</v>
      </c>
      <c r="E8" s="55" t="s">
        <v>81</v>
      </c>
      <c r="F8" s="97" t="s">
        <v>43</v>
      </c>
      <c r="G8" s="97" t="s">
        <v>44</v>
      </c>
      <c r="H8" s="97" t="s">
        <v>133</v>
      </c>
      <c r="I8" s="97" t="s">
        <v>45</v>
      </c>
      <c r="J8" s="97" t="s">
        <v>81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19</v>
      </c>
      <c r="P8" s="86">
        <v>200</v>
      </c>
      <c r="Q8" s="135">
        <v>0</v>
      </c>
      <c r="R8" s="135">
        <v>0</v>
      </c>
      <c r="S8" s="135">
        <v>0</v>
      </c>
      <c r="T8" s="135">
        <v>10.2</v>
      </c>
      <c r="U8" s="135">
        <v>13.65</v>
      </c>
      <c r="V8" s="135">
        <v>0</v>
      </c>
      <c r="W8" s="135">
        <v>14.1</v>
      </c>
      <c r="X8" s="135">
        <v>0</v>
      </c>
      <c r="Y8" s="135">
        <v>9.9</v>
      </c>
      <c r="Z8" s="135">
        <v>0</v>
      </c>
      <c r="AA8" s="135">
        <v>0</v>
      </c>
      <c r="AB8" s="135">
        <v>0</v>
      </c>
      <c r="AC8" s="35">
        <f t="shared" si="4"/>
        <v>47.85</v>
      </c>
      <c r="AD8" s="159"/>
      <c r="AE8" s="133">
        <f>AC8/AE$20*AE$21</f>
        <v>15.95</v>
      </c>
      <c r="AF8" s="49"/>
      <c r="AG8" s="49"/>
      <c r="AH8" s="164">
        <f t="shared" si="5"/>
        <v>63.8</v>
      </c>
    </row>
    <row r="9" spans="1:34" s="1" customFormat="1" ht="12.75">
      <c r="A9" s="55" t="s">
        <v>43</v>
      </c>
      <c r="B9" s="55" t="s">
        <v>44</v>
      </c>
      <c r="C9" s="55" t="s">
        <v>133</v>
      </c>
      <c r="D9" s="55" t="s">
        <v>45</v>
      </c>
      <c r="E9" s="55" t="s">
        <v>83</v>
      </c>
      <c r="F9" s="97" t="s">
        <v>43</v>
      </c>
      <c r="G9" s="97" t="s">
        <v>44</v>
      </c>
      <c r="H9" s="97" t="s">
        <v>133</v>
      </c>
      <c r="I9" s="97" t="s">
        <v>45</v>
      </c>
      <c r="J9" s="97" t="s">
        <v>83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55" t="s">
        <v>97</v>
      </c>
      <c r="P9" s="86">
        <v>100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35">
        <f t="shared" si="4"/>
        <v>0</v>
      </c>
      <c r="AD9" s="159"/>
      <c r="AE9" s="133">
        <f>AC9/AE$20*AE$21</f>
        <v>0</v>
      </c>
      <c r="AF9" s="49"/>
      <c r="AG9" s="49"/>
      <c r="AH9" s="164">
        <f t="shared" si="5"/>
        <v>0</v>
      </c>
    </row>
    <row r="10" spans="1:34" s="1" customFormat="1" ht="12.75">
      <c r="A10" s="55" t="s">
        <v>43</v>
      </c>
      <c r="B10" s="55" t="s">
        <v>44</v>
      </c>
      <c r="C10" s="55" t="s">
        <v>133</v>
      </c>
      <c r="D10" s="55" t="s">
        <v>50</v>
      </c>
      <c r="E10" s="55" t="s">
        <v>76</v>
      </c>
      <c r="F10" s="97" t="s">
        <v>43</v>
      </c>
      <c r="G10" s="97" t="s">
        <v>44</v>
      </c>
      <c r="H10" s="97" t="s">
        <v>133</v>
      </c>
      <c r="I10" s="97" t="s">
        <v>50</v>
      </c>
      <c r="J10" s="97" t="s">
        <v>76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55" t="s">
        <v>15</v>
      </c>
      <c r="P10" s="86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35">
        <f t="shared" si="4"/>
        <v>0</v>
      </c>
      <c r="AD10" s="159"/>
      <c r="AE10" s="133">
        <f>AC10/AE$20*AE$21</f>
        <v>0</v>
      </c>
      <c r="AF10" s="49"/>
      <c r="AG10" s="49"/>
      <c r="AH10" s="164">
        <f t="shared" si="5"/>
        <v>0</v>
      </c>
    </row>
    <row r="11" spans="1:34" s="1" customFormat="1" ht="12.75">
      <c r="A11" s="55" t="s">
        <v>43</v>
      </c>
      <c r="B11" s="55" t="s">
        <v>44</v>
      </c>
      <c r="C11" s="55" t="s">
        <v>133</v>
      </c>
      <c r="D11" s="55" t="s">
        <v>50</v>
      </c>
      <c r="E11" s="55" t="s">
        <v>77</v>
      </c>
      <c r="F11" s="97" t="s">
        <v>43</v>
      </c>
      <c r="G11" s="97" t="s">
        <v>44</v>
      </c>
      <c r="H11" s="97" t="s">
        <v>133</v>
      </c>
      <c r="I11" s="97" t="s">
        <v>50</v>
      </c>
      <c r="J11" s="97" t="s">
        <v>77</v>
      </c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55" t="s">
        <v>20</v>
      </c>
      <c r="P11" s="86">
        <v>100</v>
      </c>
      <c r="Q11" s="135">
        <v>0</v>
      </c>
      <c r="R11" s="135">
        <v>0</v>
      </c>
      <c r="S11" s="135">
        <v>0</v>
      </c>
      <c r="T11" s="135">
        <v>51.5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35">
        <f t="shared" si="4"/>
        <v>51.5</v>
      </c>
      <c r="AD11" s="159"/>
      <c r="AE11" s="133">
        <f>AC11/AE$20*AE$21</f>
        <v>17.166666666666668</v>
      </c>
      <c r="AF11" s="49"/>
      <c r="AG11" s="49"/>
      <c r="AH11" s="164">
        <f t="shared" si="5"/>
        <v>68.66666666666667</v>
      </c>
    </row>
    <row r="12" spans="1:34" s="1" customFormat="1" ht="12.75">
      <c r="A12" s="55" t="s">
        <v>43</v>
      </c>
      <c r="B12" s="55" t="s">
        <v>44</v>
      </c>
      <c r="C12" s="55" t="s">
        <v>133</v>
      </c>
      <c r="D12" s="55" t="s">
        <v>50</v>
      </c>
      <c r="E12" s="55" t="s">
        <v>78</v>
      </c>
      <c r="F12" s="97" t="s">
        <v>43</v>
      </c>
      <c r="G12" s="97" t="s">
        <v>44</v>
      </c>
      <c r="H12" s="97" t="s">
        <v>133</v>
      </c>
      <c r="I12" s="97" t="s">
        <v>50</v>
      </c>
      <c r="J12" s="97" t="s">
        <v>78</v>
      </c>
      <c r="K12" s="25">
        <f t="shared" si="0"/>
        <v>0</v>
      </c>
      <c r="L12" s="25">
        <f t="shared" si="1"/>
        <v>0</v>
      </c>
      <c r="M12" s="25">
        <f t="shared" si="2"/>
        <v>0</v>
      </c>
      <c r="N12" s="25">
        <f t="shared" si="3"/>
        <v>0</v>
      </c>
      <c r="O12" s="55" t="s">
        <v>17</v>
      </c>
      <c r="P12" s="86">
        <v>300</v>
      </c>
      <c r="Q12" s="135">
        <v>48.66</v>
      </c>
      <c r="R12" s="135">
        <v>0</v>
      </c>
      <c r="S12" s="135">
        <v>0</v>
      </c>
      <c r="T12" s="135">
        <v>3.4</v>
      </c>
      <c r="U12" s="135">
        <v>53.77</v>
      </c>
      <c r="V12" s="135">
        <v>0</v>
      </c>
      <c r="W12" s="135">
        <v>31.66</v>
      </c>
      <c r="X12" s="135">
        <v>12.99</v>
      </c>
      <c r="Y12" s="135">
        <v>0</v>
      </c>
      <c r="Z12" s="135">
        <v>0</v>
      </c>
      <c r="AA12" s="135">
        <v>0</v>
      </c>
      <c r="AB12" s="135">
        <v>0</v>
      </c>
      <c r="AC12" s="35">
        <f t="shared" si="4"/>
        <v>150.48000000000002</v>
      </c>
      <c r="AD12" s="159"/>
      <c r="AE12" s="133">
        <f>AC12/AE$20*AE$21</f>
        <v>50.16000000000001</v>
      </c>
      <c r="AF12" s="49"/>
      <c r="AG12" s="49"/>
      <c r="AH12" s="164">
        <f t="shared" si="5"/>
        <v>200.64000000000004</v>
      </c>
    </row>
    <row r="13" spans="1:34" s="1" customFormat="1" ht="12.75">
      <c r="A13" s="55" t="s">
        <v>43</v>
      </c>
      <c r="B13" s="55" t="s">
        <v>44</v>
      </c>
      <c r="C13" s="55" t="s">
        <v>133</v>
      </c>
      <c r="D13" s="55" t="s">
        <v>50</v>
      </c>
      <c r="E13" s="55" t="s">
        <v>79</v>
      </c>
      <c r="F13" s="97" t="s">
        <v>43</v>
      </c>
      <c r="G13" s="97" t="s">
        <v>44</v>
      </c>
      <c r="H13" s="97" t="s">
        <v>133</v>
      </c>
      <c r="I13" s="97" t="s">
        <v>50</v>
      </c>
      <c r="J13" s="97" t="s">
        <v>79</v>
      </c>
      <c r="K13" s="25">
        <f t="shared" si="0"/>
        <v>0</v>
      </c>
      <c r="L13" s="25">
        <f t="shared" si="1"/>
        <v>0</v>
      </c>
      <c r="M13" s="25">
        <f t="shared" si="2"/>
        <v>0</v>
      </c>
      <c r="N13" s="25">
        <f t="shared" si="3"/>
        <v>0</v>
      </c>
      <c r="O13" s="55" t="s">
        <v>18</v>
      </c>
      <c r="P13" s="86">
        <v>200</v>
      </c>
      <c r="Q13" s="135">
        <v>17.97</v>
      </c>
      <c r="R13" s="135">
        <v>28.83</v>
      </c>
      <c r="S13" s="135">
        <v>10.63</v>
      </c>
      <c r="T13" s="135">
        <v>36.88</v>
      </c>
      <c r="U13" s="135">
        <v>23.54</v>
      </c>
      <c r="V13" s="135">
        <v>27.41</v>
      </c>
      <c r="W13" s="135">
        <v>29.25</v>
      </c>
      <c r="X13" s="135">
        <v>17.41</v>
      </c>
      <c r="Y13" s="135">
        <v>0</v>
      </c>
      <c r="Z13" s="135">
        <v>0</v>
      </c>
      <c r="AA13" s="135">
        <v>0</v>
      </c>
      <c r="AB13" s="135">
        <v>0</v>
      </c>
      <c r="AC13" s="35">
        <f t="shared" si="4"/>
        <v>191.92</v>
      </c>
      <c r="AD13" s="159"/>
      <c r="AE13" s="133">
        <f>AC13/AE$20*AE$21</f>
        <v>63.97333333333333</v>
      </c>
      <c r="AF13" s="49"/>
      <c r="AG13" s="49"/>
      <c r="AH13" s="164">
        <f t="shared" si="5"/>
        <v>255.89333333333332</v>
      </c>
    </row>
    <row r="14" spans="1:34" s="1" customFormat="1" ht="12.75">
      <c r="A14" s="55" t="s">
        <v>43</v>
      </c>
      <c r="B14" s="55" t="s">
        <v>44</v>
      </c>
      <c r="C14" s="55" t="s">
        <v>133</v>
      </c>
      <c r="D14" s="55" t="s">
        <v>50</v>
      </c>
      <c r="E14" s="55" t="s">
        <v>80</v>
      </c>
      <c r="F14" s="97" t="s">
        <v>43</v>
      </c>
      <c r="G14" s="97" t="s">
        <v>44</v>
      </c>
      <c r="H14" s="97" t="s">
        <v>133</v>
      </c>
      <c r="I14" s="97" t="s">
        <v>50</v>
      </c>
      <c r="J14" s="97" t="s">
        <v>80</v>
      </c>
      <c r="K14" s="25">
        <f t="shared" si="0"/>
        <v>0</v>
      </c>
      <c r="L14" s="25">
        <f t="shared" si="1"/>
        <v>0</v>
      </c>
      <c r="M14" s="25">
        <f t="shared" si="2"/>
        <v>0</v>
      </c>
      <c r="N14" s="25">
        <f t="shared" si="3"/>
        <v>0</v>
      </c>
      <c r="O14" s="55" t="s">
        <v>95</v>
      </c>
      <c r="P14" s="86">
        <v>300</v>
      </c>
      <c r="Q14" s="135">
        <v>0</v>
      </c>
      <c r="R14" s="135">
        <v>6.99</v>
      </c>
      <c r="S14" s="135">
        <v>48.12</v>
      </c>
      <c r="T14" s="135">
        <v>30.7</v>
      </c>
      <c r="U14" s="135">
        <v>38.5</v>
      </c>
      <c r="V14" s="135">
        <v>9.54</v>
      </c>
      <c r="W14" s="135">
        <v>46.5</v>
      </c>
      <c r="X14" s="135">
        <v>1.8</v>
      </c>
      <c r="Y14" s="135">
        <v>91.82</v>
      </c>
      <c r="Z14" s="135">
        <v>0</v>
      </c>
      <c r="AA14" s="135">
        <v>0</v>
      </c>
      <c r="AB14" s="135">
        <v>0</v>
      </c>
      <c r="AC14" s="35">
        <f t="shared" si="4"/>
        <v>273.97</v>
      </c>
      <c r="AD14" s="159"/>
      <c r="AE14" s="133">
        <f>AC14/AE$20*AE$21</f>
        <v>91.32333333333334</v>
      </c>
      <c r="AF14" s="49"/>
      <c r="AG14" s="49"/>
      <c r="AH14" s="164">
        <f t="shared" si="5"/>
        <v>365.29333333333335</v>
      </c>
    </row>
    <row r="15" spans="1:34" s="1" customFormat="1" ht="12.75">
      <c r="A15" s="55" t="s">
        <v>43</v>
      </c>
      <c r="B15" s="55" t="s">
        <v>44</v>
      </c>
      <c r="C15" s="55" t="s">
        <v>133</v>
      </c>
      <c r="D15" s="55" t="s">
        <v>50</v>
      </c>
      <c r="E15" s="55" t="s">
        <v>81</v>
      </c>
      <c r="F15" s="97" t="s">
        <v>43</v>
      </c>
      <c r="G15" s="97" t="s">
        <v>44</v>
      </c>
      <c r="H15" s="97" t="s">
        <v>133</v>
      </c>
      <c r="I15" s="97" t="s">
        <v>50</v>
      </c>
      <c r="J15" s="97" t="s">
        <v>81</v>
      </c>
      <c r="K15" s="25">
        <f t="shared" si="0"/>
        <v>0</v>
      </c>
      <c r="L15" s="25">
        <f t="shared" si="1"/>
        <v>0</v>
      </c>
      <c r="M15" s="25">
        <f t="shared" si="2"/>
        <v>0</v>
      </c>
      <c r="N15" s="25">
        <f t="shared" si="3"/>
        <v>0</v>
      </c>
      <c r="O15" s="55" t="s">
        <v>19</v>
      </c>
      <c r="P15" s="86">
        <v>1000</v>
      </c>
      <c r="Q15" s="135">
        <v>128.1</v>
      </c>
      <c r="R15" s="135">
        <v>64.08</v>
      </c>
      <c r="S15" s="135">
        <v>254.4</v>
      </c>
      <c r="T15" s="135">
        <v>10.2</v>
      </c>
      <c r="U15" s="135">
        <v>187.25</v>
      </c>
      <c r="V15" s="135">
        <v>73.25</v>
      </c>
      <c r="W15" s="135">
        <v>94.05</v>
      </c>
      <c r="X15" s="135">
        <v>0</v>
      </c>
      <c r="Y15" s="135">
        <v>25.2</v>
      </c>
      <c r="Z15" s="135">
        <v>0</v>
      </c>
      <c r="AA15" s="135">
        <v>0</v>
      </c>
      <c r="AB15" s="135">
        <v>0</v>
      </c>
      <c r="AC15" s="35">
        <f t="shared" si="4"/>
        <v>836.53</v>
      </c>
      <c r="AD15" s="159"/>
      <c r="AE15" s="133">
        <f>AC15/AE$20*AE$21</f>
        <v>278.8433333333333</v>
      </c>
      <c r="AF15" s="49"/>
      <c r="AG15" s="49"/>
      <c r="AH15" s="164">
        <f t="shared" si="5"/>
        <v>1115.3733333333332</v>
      </c>
    </row>
    <row r="16" spans="1:34" s="1" customFormat="1" ht="12.75">
      <c r="A16" s="55" t="s">
        <v>43</v>
      </c>
      <c r="B16" s="55" t="s">
        <v>44</v>
      </c>
      <c r="C16" s="55" t="s">
        <v>133</v>
      </c>
      <c r="D16" s="55" t="s">
        <v>50</v>
      </c>
      <c r="E16" s="55" t="s">
        <v>82</v>
      </c>
      <c r="F16" s="97" t="s">
        <v>43</v>
      </c>
      <c r="G16" s="97" t="s">
        <v>44</v>
      </c>
      <c r="H16" s="97" t="s">
        <v>133</v>
      </c>
      <c r="I16" s="97" t="s">
        <v>50</v>
      </c>
      <c r="J16" s="97" t="s">
        <v>82</v>
      </c>
      <c r="K16" s="25">
        <f t="shared" si="0"/>
        <v>0</v>
      </c>
      <c r="L16" s="25">
        <f t="shared" si="1"/>
        <v>0</v>
      </c>
      <c r="M16" s="25">
        <f t="shared" si="2"/>
        <v>0</v>
      </c>
      <c r="N16" s="25">
        <f t="shared" si="3"/>
        <v>0</v>
      </c>
      <c r="O16" s="55" t="s">
        <v>96</v>
      </c>
      <c r="P16" s="86">
        <v>5000</v>
      </c>
      <c r="Q16" s="135">
        <v>0</v>
      </c>
      <c r="R16" s="135">
        <v>511.5</v>
      </c>
      <c r="S16" s="135">
        <v>23</v>
      </c>
      <c r="T16" s="135">
        <v>115.5</v>
      </c>
      <c r="U16" s="135">
        <v>800.1</v>
      </c>
      <c r="V16" s="135">
        <v>591.3</v>
      </c>
      <c r="W16" s="135">
        <v>22.2</v>
      </c>
      <c r="X16" s="135">
        <v>34.5</v>
      </c>
      <c r="Y16" s="135">
        <v>0</v>
      </c>
      <c r="Z16" s="135">
        <v>0</v>
      </c>
      <c r="AA16" s="135">
        <v>0</v>
      </c>
      <c r="AB16" s="135">
        <v>0</v>
      </c>
      <c r="AC16" s="35">
        <f t="shared" si="4"/>
        <v>2098.1</v>
      </c>
      <c r="AD16" s="159"/>
      <c r="AE16" s="133"/>
      <c r="AF16" s="49">
        <v>500</v>
      </c>
      <c r="AG16" s="49"/>
      <c r="AH16" s="164">
        <f t="shared" si="5"/>
        <v>2598.1</v>
      </c>
    </row>
    <row r="17" spans="1:34" s="1" customFormat="1" ht="12.75">
      <c r="A17" s="55" t="s">
        <v>43</v>
      </c>
      <c r="B17" s="55" t="s">
        <v>44</v>
      </c>
      <c r="C17" s="55" t="s">
        <v>133</v>
      </c>
      <c r="D17" s="55" t="s">
        <v>50</v>
      </c>
      <c r="E17" s="55" t="s">
        <v>83</v>
      </c>
      <c r="F17" s="97" t="s">
        <v>43</v>
      </c>
      <c r="G17" s="97" t="s">
        <v>44</v>
      </c>
      <c r="H17" s="97" t="s">
        <v>133</v>
      </c>
      <c r="I17" s="97" t="s">
        <v>50</v>
      </c>
      <c r="J17" s="97" t="s">
        <v>83</v>
      </c>
      <c r="K17" s="25">
        <f t="shared" si="0"/>
        <v>0</v>
      </c>
      <c r="L17" s="25">
        <f t="shared" si="1"/>
        <v>0</v>
      </c>
      <c r="M17" s="25">
        <f t="shared" si="2"/>
        <v>0</v>
      </c>
      <c r="N17" s="25">
        <f t="shared" si="3"/>
        <v>0</v>
      </c>
      <c r="O17" s="55" t="s">
        <v>97</v>
      </c>
      <c r="P17" s="86">
        <v>200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35">
        <f t="shared" si="4"/>
        <v>0</v>
      </c>
      <c r="AD17" s="159"/>
      <c r="AE17" s="133"/>
      <c r="AF17" s="49">
        <v>200</v>
      </c>
      <c r="AG17" s="49"/>
      <c r="AH17" s="164">
        <f t="shared" si="5"/>
        <v>200</v>
      </c>
    </row>
    <row r="18" spans="1:33" s="1" customFormat="1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25"/>
      <c r="L18" s="25"/>
      <c r="M18" s="25"/>
      <c r="N18" s="25"/>
      <c r="O18" s="55"/>
      <c r="P18" s="86"/>
      <c r="Q18" s="56"/>
      <c r="R18" s="56"/>
      <c r="S18" s="56"/>
      <c r="T18" s="85"/>
      <c r="U18" s="85"/>
      <c r="V18" s="85"/>
      <c r="W18" s="53"/>
      <c r="X18" s="85"/>
      <c r="Y18" s="85"/>
      <c r="Z18" s="85"/>
      <c r="AA18" s="85"/>
      <c r="AB18" s="85"/>
      <c r="AC18" s="35"/>
      <c r="AD18" s="159"/>
      <c r="AG18" s="49"/>
    </row>
    <row r="19" spans="6:34" ht="12.75">
      <c r="F19" s="95"/>
      <c r="G19" s="20"/>
      <c r="H19" s="20"/>
      <c r="I19" s="20"/>
      <c r="J19" s="20"/>
      <c r="K19" s="4">
        <f>SUM(K3:K18)</f>
        <v>0</v>
      </c>
      <c r="L19" s="4">
        <f>SUM(L3:L18)</f>
        <v>0</v>
      </c>
      <c r="M19" s="4">
        <f>SUM(M3:M18)</f>
        <v>0</v>
      </c>
      <c r="N19" s="4">
        <f>SUM(N3:N18)</f>
        <v>0</v>
      </c>
      <c r="P19" s="72">
        <f>SUM(P3:P17)</f>
        <v>8200</v>
      </c>
      <c r="Q19" s="72">
        <f>SUM(Q3:Q17)</f>
        <v>243.39</v>
      </c>
      <c r="R19" s="72">
        <f>SUM(R3:R17)</f>
        <v>611.4</v>
      </c>
      <c r="S19" s="72">
        <f>SUM(S3:S17)</f>
        <v>343.63</v>
      </c>
      <c r="T19" s="72">
        <f>SUM(T3:T17)</f>
        <v>317.03</v>
      </c>
      <c r="U19" s="72">
        <f>SUM(U3:U17)</f>
        <v>1178.5700000000002</v>
      </c>
      <c r="V19" s="72">
        <f>SUM(V3:V17)</f>
        <v>701.5</v>
      </c>
      <c r="W19" s="72">
        <f>SUM(W3:W17)</f>
        <v>266.92</v>
      </c>
      <c r="X19" s="72">
        <f>SUM(X3:X17)</f>
        <v>66.69999999999999</v>
      </c>
      <c r="Y19" s="72">
        <f>SUM(Y3:Y17)</f>
        <v>136.11999999999998</v>
      </c>
      <c r="Z19" s="72">
        <f>SUM(Z3:Z17)</f>
        <v>0</v>
      </c>
      <c r="AA19" s="72">
        <f>SUM(AA3:AA17)</f>
        <v>0</v>
      </c>
      <c r="AB19" s="72">
        <f>SUM(AB3:AB17)</f>
        <v>0</v>
      </c>
      <c r="AC19" s="72">
        <f>SUM(AC3:AC17)</f>
        <v>3865.2599999999998</v>
      </c>
      <c r="AD19" s="160"/>
      <c r="AH19" s="72">
        <f>SUM(AH3:AH17)</f>
        <v>5154.3133333333335</v>
      </c>
    </row>
    <row r="20" spans="31:32" ht="12.75">
      <c r="AE20" s="178">
        <v>9</v>
      </c>
      <c r="AF20" s="13" t="s">
        <v>153</v>
      </c>
    </row>
    <row r="21" spans="16:32" ht="12.75"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1"/>
      <c r="AE21" s="178">
        <v>3</v>
      </c>
      <c r="AF21" s="13" t="s">
        <v>154</v>
      </c>
    </row>
    <row r="22" spans="16:30" ht="12.75"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6"/>
  <sheetViews>
    <sheetView zoomScale="75" zoomScaleNormal="75" workbookViewId="0" topLeftCell="A1">
      <pane xSplit="16" ySplit="2" topLeftCell="Q3" activePane="bottomRight" state="frozen"/>
      <selection pane="topLeft" activeCell="R6" sqref="R6"/>
      <selection pane="topRight" activeCell="R6" sqref="R6"/>
      <selection pane="bottomLeft" activeCell="R6" sqref="R6"/>
      <selection pane="bottomRight" activeCell="AC14" sqref="AC14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2" customWidth="1"/>
  </cols>
  <sheetData>
    <row r="1" spans="1:34" s="12" customFormat="1" ht="51.75" thickBot="1">
      <c r="A1" s="9" t="s">
        <v>34</v>
      </c>
      <c r="B1" s="10" t="s">
        <v>35</v>
      </c>
      <c r="C1" s="10" t="s">
        <v>134</v>
      </c>
      <c r="D1" s="11" t="s">
        <v>52</v>
      </c>
      <c r="E1" s="11" t="s">
        <v>67</v>
      </c>
      <c r="F1" s="32" t="s">
        <v>135</v>
      </c>
      <c r="G1" s="32"/>
      <c r="H1" s="32"/>
      <c r="I1" s="32"/>
      <c r="J1" s="32"/>
      <c r="K1" s="10"/>
      <c r="L1" s="10"/>
      <c r="M1" s="10"/>
      <c r="N1" s="10"/>
      <c r="O1" s="44"/>
      <c r="P1" s="28" t="s">
        <v>0</v>
      </c>
      <c r="Q1" s="179" t="s">
        <v>24</v>
      </c>
      <c r="R1" s="180" t="s">
        <v>158</v>
      </c>
      <c r="S1" s="179" t="s">
        <v>24</v>
      </c>
      <c r="T1" s="180" t="s">
        <v>158</v>
      </c>
      <c r="U1" s="179" t="s">
        <v>24</v>
      </c>
      <c r="V1" s="180" t="s">
        <v>158</v>
      </c>
      <c r="W1" s="179" t="s">
        <v>24</v>
      </c>
      <c r="X1" s="180" t="s">
        <v>158</v>
      </c>
      <c r="Y1" s="179" t="s">
        <v>24</v>
      </c>
      <c r="Z1" s="180" t="s">
        <v>158</v>
      </c>
      <c r="AA1" s="179" t="s">
        <v>24</v>
      </c>
      <c r="AB1" s="180" t="s">
        <v>158</v>
      </c>
      <c r="AC1" s="73" t="s">
        <v>23</v>
      </c>
      <c r="AD1" s="157"/>
      <c r="AE1" s="148" t="s">
        <v>155</v>
      </c>
      <c r="AF1" s="148" t="s">
        <v>156</v>
      </c>
      <c r="AG1" s="148" t="s">
        <v>157</v>
      </c>
      <c r="AH1" s="148" t="s">
        <v>123</v>
      </c>
    </row>
    <row r="2" spans="1:30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4"/>
      <c r="Q2" s="33" t="s">
        <v>2</v>
      </c>
      <c r="R2" s="34" t="s">
        <v>3</v>
      </c>
      <c r="S2" s="27" t="s">
        <v>4</v>
      </c>
      <c r="T2" s="26" t="s">
        <v>5</v>
      </c>
      <c r="U2" s="27" t="s">
        <v>1</v>
      </c>
      <c r="V2" s="26" t="s">
        <v>6</v>
      </c>
      <c r="W2" s="27" t="s">
        <v>7</v>
      </c>
      <c r="X2" s="26" t="s">
        <v>8</v>
      </c>
      <c r="Y2" s="27" t="s">
        <v>9</v>
      </c>
      <c r="Z2" s="34" t="s">
        <v>10</v>
      </c>
      <c r="AA2" s="36" t="s">
        <v>11</v>
      </c>
      <c r="AB2" s="26" t="s">
        <v>12</v>
      </c>
      <c r="AC2" s="137" t="s">
        <v>13</v>
      </c>
      <c r="AD2" s="158"/>
    </row>
    <row r="3" spans="1:34" s="1" customFormat="1" ht="12.75">
      <c r="A3" s="55" t="s">
        <v>43</v>
      </c>
      <c r="B3" s="55" t="s">
        <v>44</v>
      </c>
      <c r="C3" s="55"/>
      <c r="D3" s="55" t="s">
        <v>45</v>
      </c>
      <c r="E3" s="55" t="s">
        <v>84</v>
      </c>
      <c r="F3" s="97" t="s">
        <v>43</v>
      </c>
      <c r="G3" s="97" t="s">
        <v>44</v>
      </c>
      <c r="H3" s="97" t="s">
        <v>133</v>
      </c>
      <c r="I3" s="97" t="s">
        <v>45</v>
      </c>
      <c r="J3" s="97" t="s">
        <v>84</v>
      </c>
      <c r="K3" s="25">
        <f aca="true" t="shared" si="0" ref="K3:K8">IF(A3=F3,0,"Fehler")</f>
        <v>0</v>
      </c>
      <c r="L3" s="25">
        <f aca="true" t="shared" si="1" ref="L3:L8">IF(B3=G3,0,"Fehler")</f>
        <v>0</v>
      </c>
      <c r="M3" s="25">
        <f aca="true" t="shared" si="2" ref="M3:M8">IF(D3=I3,0,"Fehler")</f>
        <v>0</v>
      </c>
      <c r="N3" s="25">
        <f aca="true" t="shared" si="3" ref="N3:N8">IF(E3=J3,0,"Fehler")</f>
        <v>0</v>
      </c>
      <c r="O3" s="55" t="s">
        <v>98</v>
      </c>
      <c r="P3" s="86">
        <v>0</v>
      </c>
      <c r="Q3" s="135">
        <v>0</v>
      </c>
      <c r="R3" s="135">
        <v>0</v>
      </c>
      <c r="S3" s="135">
        <v>0</v>
      </c>
      <c r="T3" s="135">
        <v>0</v>
      </c>
      <c r="U3" s="135">
        <v>0</v>
      </c>
      <c r="V3" s="135">
        <v>0</v>
      </c>
      <c r="W3" s="135">
        <v>0</v>
      </c>
      <c r="X3" s="135">
        <v>0</v>
      </c>
      <c r="Y3" s="135">
        <v>0</v>
      </c>
      <c r="Z3" s="135">
        <v>0</v>
      </c>
      <c r="AA3" s="135">
        <v>0</v>
      </c>
      <c r="AB3" s="135">
        <v>0</v>
      </c>
      <c r="AC3" s="35">
        <f aca="true" t="shared" si="4" ref="AC3:AC8">SUM(Q3:AB3)</f>
        <v>0</v>
      </c>
      <c r="AD3" s="159"/>
      <c r="AE3" s="133"/>
      <c r="AF3" s="49">
        <f>P3-AC3</f>
        <v>0</v>
      </c>
      <c r="AG3" s="49"/>
      <c r="AH3" s="164">
        <f aca="true" t="shared" si="5" ref="AH3:AH8">IF(AG3&gt;0,AG3,AC3+AE3+AF3)</f>
        <v>0</v>
      </c>
    </row>
    <row r="4" spans="1:34" s="1" customFormat="1" ht="12.75">
      <c r="A4" s="55" t="s">
        <v>43</v>
      </c>
      <c r="B4" s="55" t="s">
        <v>44</v>
      </c>
      <c r="C4" s="55"/>
      <c r="D4" s="55" t="s">
        <v>45</v>
      </c>
      <c r="E4" s="55" t="s">
        <v>85</v>
      </c>
      <c r="F4" s="97" t="s">
        <v>43</v>
      </c>
      <c r="G4" s="97" t="s">
        <v>44</v>
      </c>
      <c r="H4" s="97" t="s">
        <v>133</v>
      </c>
      <c r="I4" s="97" t="s">
        <v>45</v>
      </c>
      <c r="J4" s="97" t="s">
        <v>85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99</v>
      </c>
      <c r="P4" s="86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5">
        <v>0</v>
      </c>
      <c r="AA4" s="135">
        <v>0</v>
      </c>
      <c r="AB4" s="135">
        <v>0</v>
      </c>
      <c r="AC4" s="35">
        <f t="shared" si="4"/>
        <v>0</v>
      </c>
      <c r="AD4" s="159"/>
      <c r="AE4" s="133"/>
      <c r="AF4" s="49">
        <f>P4-AC4</f>
        <v>0</v>
      </c>
      <c r="AG4" s="49"/>
      <c r="AH4" s="164">
        <f t="shared" si="5"/>
        <v>0</v>
      </c>
    </row>
    <row r="5" spans="1:34" s="1" customFormat="1" ht="12.75">
      <c r="A5" s="55" t="s">
        <v>43</v>
      </c>
      <c r="B5" s="55" t="s">
        <v>44</v>
      </c>
      <c r="C5" s="55"/>
      <c r="D5" s="55" t="s">
        <v>45</v>
      </c>
      <c r="E5" s="55" t="s">
        <v>86</v>
      </c>
      <c r="F5" s="97" t="s">
        <v>43</v>
      </c>
      <c r="G5" s="97" t="s">
        <v>44</v>
      </c>
      <c r="H5" s="97" t="s">
        <v>133</v>
      </c>
      <c r="I5" s="97" t="s">
        <v>45</v>
      </c>
      <c r="J5" s="97" t="s">
        <v>86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100</v>
      </c>
      <c r="P5" s="86">
        <v>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0</v>
      </c>
      <c r="W5" s="135">
        <v>0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35">
        <f t="shared" si="4"/>
        <v>0</v>
      </c>
      <c r="AD5" s="159"/>
      <c r="AE5" s="133">
        <f>AC5/AE$15*AE$16</f>
        <v>0</v>
      </c>
      <c r="AF5" s="49"/>
      <c r="AG5" s="49"/>
      <c r="AH5" s="164">
        <f t="shared" si="5"/>
        <v>0</v>
      </c>
    </row>
    <row r="6" spans="1:34" s="1" customFormat="1" ht="12.75">
      <c r="A6" s="55" t="s">
        <v>43</v>
      </c>
      <c r="B6" s="55" t="s">
        <v>44</v>
      </c>
      <c r="C6" s="55"/>
      <c r="D6" s="55" t="s">
        <v>50</v>
      </c>
      <c r="E6" s="55" t="s">
        <v>84</v>
      </c>
      <c r="F6" s="97" t="s">
        <v>43</v>
      </c>
      <c r="G6" s="97" t="s">
        <v>44</v>
      </c>
      <c r="H6" s="97" t="s">
        <v>133</v>
      </c>
      <c r="I6" s="97" t="s">
        <v>50</v>
      </c>
      <c r="J6" s="97" t="s">
        <v>84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98</v>
      </c>
      <c r="P6" s="86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35">
        <f t="shared" si="4"/>
        <v>0</v>
      </c>
      <c r="AD6" s="159"/>
      <c r="AE6" s="133"/>
      <c r="AF6" s="49">
        <f>P6-AC6</f>
        <v>0</v>
      </c>
      <c r="AG6" s="49"/>
      <c r="AH6" s="164">
        <f t="shared" si="5"/>
        <v>0</v>
      </c>
    </row>
    <row r="7" spans="1:34" s="1" customFormat="1" ht="12.75">
      <c r="A7" s="55" t="s">
        <v>43</v>
      </c>
      <c r="B7" s="55" t="s">
        <v>44</v>
      </c>
      <c r="C7" s="55"/>
      <c r="D7" s="55" t="s">
        <v>50</v>
      </c>
      <c r="E7" s="55" t="s">
        <v>85</v>
      </c>
      <c r="F7" s="97" t="s">
        <v>43</v>
      </c>
      <c r="G7" s="97" t="s">
        <v>44</v>
      </c>
      <c r="H7" s="97" t="s">
        <v>133</v>
      </c>
      <c r="I7" s="97" t="s">
        <v>50</v>
      </c>
      <c r="J7" s="97" t="s">
        <v>85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99</v>
      </c>
      <c r="P7" s="86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35">
        <f t="shared" si="4"/>
        <v>0</v>
      </c>
      <c r="AD7" s="159"/>
      <c r="AE7" s="133"/>
      <c r="AF7" s="49">
        <f>P7-AC7</f>
        <v>0</v>
      </c>
      <c r="AG7" s="49"/>
      <c r="AH7" s="164">
        <f t="shared" si="5"/>
        <v>0</v>
      </c>
    </row>
    <row r="8" spans="1:34" s="1" customFormat="1" ht="12.75">
      <c r="A8" s="55" t="s">
        <v>43</v>
      </c>
      <c r="B8" s="55" t="s">
        <v>44</v>
      </c>
      <c r="C8" s="55"/>
      <c r="D8" s="55" t="s">
        <v>50</v>
      </c>
      <c r="E8" s="55" t="s">
        <v>86</v>
      </c>
      <c r="F8" s="97" t="s">
        <v>43</v>
      </c>
      <c r="G8" s="97" t="s">
        <v>44</v>
      </c>
      <c r="H8" s="97" t="s">
        <v>133</v>
      </c>
      <c r="I8" s="97" t="s">
        <v>50</v>
      </c>
      <c r="J8" s="97" t="s">
        <v>86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100</v>
      </c>
      <c r="P8" s="86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35">
        <f t="shared" si="4"/>
        <v>0</v>
      </c>
      <c r="AD8" s="159"/>
      <c r="AE8" s="133">
        <f>AC8/AE$15*AE$16</f>
        <v>0</v>
      </c>
      <c r="AF8" s="49"/>
      <c r="AG8" s="49"/>
      <c r="AH8" s="164">
        <f t="shared" si="5"/>
        <v>0</v>
      </c>
    </row>
    <row r="9" spans="1:33" s="1" customFormat="1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25"/>
      <c r="L9" s="25"/>
      <c r="M9" s="25"/>
      <c r="N9" s="25"/>
      <c r="O9" s="55"/>
      <c r="P9" s="86"/>
      <c r="Q9" s="56"/>
      <c r="R9" s="56"/>
      <c r="S9" s="56"/>
      <c r="T9" s="85"/>
      <c r="U9" s="85"/>
      <c r="V9" s="85"/>
      <c r="W9" s="53"/>
      <c r="X9" s="85"/>
      <c r="Y9" s="85"/>
      <c r="Z9" s="85"/>
      <c r="AA9" s="85"/>
      <c r="AB9" s="85"/>
      <c r="AC9" s="35"/>
      <c r="AD9" s="159"/>
      <c r="AE9" s="133"/>
      <c r="AF9" s="49"/>
      <c r="AG9" s="49"/>
    </row>
    <row r="10" spans="6:34" ht="12.75">
      <c r="F10" s="95"/>
      <c r="G10" s="20"/>
      <c r="H10" s="20"/>
      <c r="I10" s="20"/>
      <c r="J10" s="20"/>
      <c r="K10" s="4">
        <f>SUM(K3:K9)</f>
        <v>0</v>
      </c>
      <c r="L10" s="4">
        <f>SUM(L3:L9)</f>
        <v>0</v>
      </c>
      <c r="M10" s="4">
        <f>SUM(M3:M9)</f>
        <v>0</v>
      </c>
      <c r="N10" s="4">
        <f>SUM(N3:N9)</f>
        <v>0</v>
      </c>
      <c r="P10" s="72">
        <f>SUM(P3:P8)</f>
        <v>0</v>
      </c>
      <c r="Q10" s="72">
        <f>SUM(Q3:Q8)</f>
        <v>0</v>
      </c>
      <c r="R10" s="72">
        <f>SUM(R3:R8)</f>
        <v>0</v>
      </c>
      <c r="S10" s="72">
        <f>SUM(S3:S8)</f>
        <v>0</v>
      </c>
      <c r="T10" s="72">
        <f>SUM(T3:T8)</f>
        <v>0</v>
      </c>
      <c r="U10" s="72">
        <f>SUM(U3:U8)</f>
        <v>0</v>
      </c>
      <c r="V10" s="72">
        <f>SUM(V3:V8)</f>
        <v>0</v>
      </c>
      <c r="W10" s="72">
        <f>SUM(W3:W8)</f>
        <v>0</v>
      </c>
      <c r="X10" s="72">
        <f>SUM(X3:X8)</f>
        <v>0</v>
      </c>
      <c r="Y10" s="72">
        <f>SUM(Y3:Y8)</f>
        <v>0</v>
      </c>
      <c r="Z10" s="72">
        <f>SUM(Z3:Z8)</f>
        <v>0</v>
      </c>
      <c r="AA10" s="72">
        <f>SUM(AA3:AA8)</f>
        <v>0</v>
      </c>
      <c r="AB10" s="72">
        <f>SUM(AB3:AB8)</f>
        <v>0</v>
      </c>
      <c r="AC10" s="72">
        <f>SUM(AC3:AC8)</f>
        <v>0</v>
      </c>
      <c r="AD10" s="160"/>
      <c r="AE10" s="133"/>
      <c r="AF10" s="49"/>
      <c r="AG10" s="49"/>
      <c r="AH10" s="72">
        <f>SUM(AH3:AH8)</f>
        <v>0</v>
      </c>
    </row>
    <row r="11" spans="31:33" ht="12.75">
      <c r="AE11" s="133"/>
      <c r="AF11" s="49"/>
      <c r="AG11" s="49"/>
    </row>
    <row r="12" spans="16:33" ht="12.75"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61"/>
      <c r="AE12" s="133"/>
      <c r="AF12" s="49"/>
      <c r="AG12" s="49" t="s">
        <v>167</v>
      </c>
    </row>
    <row r="13" spans="16:33" ht="12.75"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61"/>
      <c r="AE13" s="133"/>
      <c r="AF13" s="49"/>
      <c r="AG13" s="49"/>
    </row>
    <row r="15" spans="31:33" ht="12.75">
      <c r="AE15" s="178">
        <v>9</v>
      </c>
      <c r="AF15" s="13" t="s">
        <v>153</v>
      </c>
      <c r="AG15" s="13"/>
    </row>
    <row r="16" spans="31:33" ht="12.75">
      <c r="AE16" s="178">
        <v>3</v>
      </c>
      <c r="AF16" s="13" t="s">
        <v>154</v>
      </c>
      <c r="AG16" s="13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7"/>
  <sheetViews>
    <sheetView zoomScale="75" zoomScaleNormal="75" workbookViewId="0" topLeftCell="A1">
      <pane xSplit="16" ySplit="2" topLeftCell="AB3" activePane="bottomRight" state="frozen"/>
      <selection pane="topLeft" activeCell="R6" sqref="R6"/>
      <selection pane="topRight" activeCell="R6" sqref="R6"/>
      <selection pane="bottomLeft" activeCell="R6" sqref="R6"/>
      <selection pane="bottomRight" activeCell="AD19" sqref="AD19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00390625" style="162" customWidth="1"/>
  </cols>
  <sheetData>
    <row r="1" spans="1:34" s="12" customFormat="1" ht="51.75" thickBot="1">
      <c r="A1" s="9" t="s">
        <v>34</v>
      </c>
      <c r="B1" s="10" t="s">
        <v>35</v>
      </c>
      <c r="C1" s="10" t="s">
        <v>134</v>
      </c>
      <c r="D1" s="11" t="s">
        <v>52</v>
      </c>
      <c r="E1" s="11" t="s">
        <v>67</v>
      </c>
      <c r="F1" s="32" t="s">
        <v>135</v>
      </c>
      <c r="G1" s="32"/>
      <c r="H1" s="32"/>
      <c r="I1" s="32"/>
      <c r="J1" s="32"/>
      <c r="K1" s="10"/>
      <c r="L1" s="10"/>
      <c r="M1" s="10"/>
      <c r="N1" s="10"/>
      <c r="O1" s="44"/>
      <c r="P1" s="28" t="s">
        <v>0</v>
      </c>
      <c r="Q1" s="179" t="s">
        <v>24</v>
      </c>
      <c r="R1" s="180" t="s">
        <v>158</v>
      </c>
      <c r="S1" s="179" t="s">
        <v>24</v>
      </c>
      <c r="T1" s="180" t="s">
        <v>158</v>
      </c>
      <c r="U1" s="179" t="s">
        <v>24</v>
      </c>
      <c r="V1" s="180" t="s">
        <v>158</v>
      </c>
      <c r="W1" s="179" t="s">
        <v>24</v>
      </c>
      <c r="X1" s="180" t="s">
        <v>158</v>
      </c>
      <c r="Y1" s="179" t="s">
        <v>24</v>
      </c>
      <c r="Z1" s="180" t="s">
        <v>158</v>
      </c>
      <c r="AA1" s="179" t="s">
        <v>24</v>
      </c>
      <c r="AB1" s="180" t="s">
        <v>158</v>
      </c>
      <c r="AC1" s="73" t="s">
        <v>23</v>
      </c>
      <c r="AD1" s="157"/>
      <c r="AE1" s="148" t="s">
        <v>155</v>
      </c>
      <c r="AF1" s="148" t="s">
        <v>156</v>
      </c>
      <c r="AG1" s="157" t="s">
        <v>157</v>
      </c>
      <c r="AH1" s="148" t="s">
        <v>123</v>
      </c>
    </row>
    <row r="2" spans="1:30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4"/>
      <c r="Q2" s="33" t="s">
        <v>2</v>
      </c>
      <c r="R2" s="34" t="s">
        <v>3</v>
      </c>
      <c r="S2" s="27" t="s">
        <v>4</v>
      </c>
      <c r="T2" s="26" t="s">
        <v>5</v>
      </c>
      <c r="U2" s="27" t="s">
        <v>1</v>
      </c>
      <c r="V2" s="26" t="s">
        <v>6</v>
      </c>
      <c r="W2" s="27" t="s">
        <v>7</v>
      </c>
      <c r="X2" s="26" t="s">
        <v>8</v>
      </c>
      <c r="Y2" s="27" t="s">
        <v>9</v>
      </c>
      <c r="Z2" s="34" t="s">
        <v>10</v>
      </c>
      <c r="AA2" s="36" t="s">
        <v>11</v>
      </c>
      <c r="AB2" s="26" t="s">
        <v>12</v>
      </c>
      <c r="AC2" s="137" t="s">
        <v>13</v>
      </c>
      <c r="AD2" s="158"/>
    </row>
    <row r="3" spans="1:34" s="1" customFormat="1" ht="12.75">
      <c r="A3" s="55" t="s">
        <v>43</v>
      </c>
      <c r="B3" s="55" t="s">
        <v>44</v>
      </c>
      <c r="C3" s="55"/>
      <c r="D3" s="55" t="s">
        <v>45</v>
      </c>
      <c r="E3" s="55" t="s">
        <v>87</v>
      </c>
      <c r="F3" s="97" t="s">
        <v>43</v>
      </c>
      <c r="G3" s="97" t="s">
        <v>44</v>
      </c>
      <c r="H3" s="97" t="s">
        <v>133</v>
      </c>
      <c r="I3" s="97" t="s">
        <v>45</v>
      </c>
      <c r="J3" s="97" t="s">
        <v>87</v>
      </c>
      <c r="K3" s="25">
        <f aca="true" t="shared" si="0" ref="K3:K8">IF(A3=F3,0,"Fehler")</f>
        <v>0</v>
      </c>
      <c r="L3" s="25">
        <f aca="true" t="shared" si="1" ref="L3:L8">IF(B3=G3,0,"Fehler")</f>
        <v>0</v>
      </c>
      <c r="M3" s="25">
        <f aca="true" t="shared" si="2" ref="M3:M8">IF(D3=I3,0,"Fehler")</f>
        <v>0</v>
      </c>
      <c r="N3" s="25">
        <f aca="true" t="shared" si="3" ref="N3:N8">IF(E3=J3,0,"Fehler")</f>
        <v>0</v>
      </c>
      <c r="O3" s="55" t="s">
        <v>101</v>
      </c>
      <c r="P3" s="86">
        <v>0</v>
      </c>
      <c r="Q3" s="135">
        <v>0</v>
      </c>
      <c r="R3" s="135">
        <v>0</v>
      </c>
      <c r="S3" s="135">
        <v>0</v>
      </c>
      <c r="T3" s="135">
        <v>0</v>
      </c>
      <c r="U3" s="135">
        <v>0</v>
      </c>
      <c r="V3" s="135">
        <v>0</v>
      </c>
      <c r="W3" s="135">
        <v>0</v>
      </c>
      <c r="X3" s="135">
        <v>0</v>
      </c>
      <c r="Y3" s="135">
        <v>0</v>
      </c>
      <c r="Z3" s="135">
        <v>0</v>
      </c>
      <c r="AA3" s="135">
        <v>0</v>
      </c>
      <c r="AB3" s="135">
        <v>0</v>
      </c>
      <c r="AC3" s="35">
        <f aca="true" t="shared" si="4" ref="AC3:AC8">SUM(Q3:AB3)</f>
        <v>0</v>
      </c>
      <c r="AD3" s="159"/>
      <c r="AE3" s="133">
        <f>AC3/AE$11*AE$12</f>
        <v>0</v>
      </c>
      <c r="AF3" s="49"/>
      <c r="AH3" s="164">
        <f aca="true" t="shared" si="5" ref="AH3:AH8">IF(AG3&gt;0,AG3,AC3+AE3+AF3)</f>
        <v>0</v>
      </c>
    </row>
    <row r="4" spans="1:34" s="1" customFormat="1" ht="12.75">
      <c r="A4" s="55" t="s">
        <v>43</v>
      </c>
      <c r="B4" s="55" t="s">
        <v>44</v>
      </c>
      <c r="C4" s="55"/>
      <c r="D4" s="55" t="s">
        <v>45</v>
      </c>
      <c r="E4" s="55" t="s">
        <v>88</v>
      </c>
      <c r="F4" s="97" t="s">
        <v>43</v>
      </c>
      <c r="G4" s="97" t="s">
        <v>44</v>
      </c>
      <c r="H4" s="97" t="s">
        <v>133</v>
      </c>
      <c r="I4" s="97" t="s">
        <v>45</v>
      </c>
      <c r="J4" s="98" t="s">
        <v>88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20" t="s">
        <v>22</v>
      </c>
      <c r="P4" s="86">
        <v>100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5">
        <v>0</v>
      </c>
      <c r="AA4" s="135">
        <v>0</v>
      </c>
      <c r="AB4" s="135">
        <v>0</v>
      </c>
      <c r="AC4" s="35">
        <f t="shared" si="4"/>
        <v>0</v>
      </c>
      <c r="AD4" s="159"/>
      <c r="AE4" s="133"/>
      <c r="AF4" s="49">
        <v>100</v>
      </c>
      <c r="AH4" s="164">
        <f t="shared" si="5"/>
        <v>100</v>
      </c>
    </row>
    <row r="5" spans="1:34" s="1" customFormat="1" ht="12.75">
      <c r="A5" s="55" t="s">
        <v>43</v>
      </c>
      <c r="B5" s="55" t="s">
        <v>44</v>
      </c>
      <c r="C5" s="55"/>
      <c r="D5" s="55" t="s">
        <v>45</v>
      </c>
      <c r="E5" s="55" t="s">
        <v>89</v>
      </c>
      <c r="F5" s="98" t="s">
        <v>43</v>
      </c>
      <c r="G5" s="98" t="s">
        <v>44</v>
      </c>
      <c r="H5" s="98" t="s">
        <v>133</v>
      </c>
      <c r="I5" s="98" t="s">
        <v>45</v>
      </c>
      <c r="J5" s="98" t="s">
        <v>89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20" t="s">
        <v>102</v>
      </c>
      <c r="P5" s="56">
        <v>100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0</v>
      </c>
      <c r="W5" s="135">
        <v>0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35">
        <f t="shared" si="4"/>
        <v>0</v>
      </c>
      <c r="AD5" s="159"/>
      <c r="AE5" s="133"/>
      <c r="AF5" s="49">
        <v>100</v>
      </c>
      <c r="AH5" s="164">
        <f t="shared" si="5"/>
        <v>100</v>
      </c>
    </row>
    <row r="6" spans="1:34" s="1" customFormat="1" ht="12.75">
      <c r="A6" s="55" t="s">
        <v>43</v>
      </c>
      <c r="B6" s="55" t="s">
        <v>44</v>
      </c>
      <c r="C6" s="55"/>
      <c r="D6" s="55" t="s">
        <v>50</v>
      </c>
      <c r="E6" s="55" t="s">
        <v>87</v>
      </c>
      <c r="F6" s="97" t="s">
        <v>43</v>
      </c>
      <c r="G6" s="97" t="s">
        <v>44</v>
      </c>
      <c r="H6" s="97" t="s">
        <v>133</v>
      </c>
      <c r="I6" s="97" t="s">
        <v>50</v>
      </c>
      <c r="J6" s="97" t="s">
        <v>87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101</v>
      </c>
      <c r="P6" s="86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35">
        <f t="shared" si="4"/>
        <v>0</v>
      </c>
      <c r="AD6" s="159"/>
      <c r="AE6" s="133">
        <f>AC6/AE$11*AE$12</f>
        <v>0</v>
      </c>
      <c r="AF6" s="49"/>
      <c r="AH6" s="164">
        <f t="shared" si="5"/>
        <v>0</v>
      </c>
    </row>
    <row r="7" spans="1:34" s="1" customFormat="1" ht="12.75">
      <c r="A7" s="55" t="s">
        <v>43</v>
      </c>
      <c r="B7" s="55" t="s">
        <v>44</v>
      </c>
      <c r="C7" s="55"/>
      <c r="D7" s="55" t="s">
        <v>50</v>
      </c>
      <c r="E7" s="55" t="s">
        <v>88</v>
      </c>
      <c r="F7" s="97" t="s">
        <v>43</v>
      </c>
      <c r="G7" s="97" t="s">
        <v>44</v>
      </c>
      <c r="H7" s="97" t="s">
        <v>133</v>
      </c>
      <c r="I7" s="97" t="s">
        <v>50</v>
      </c>
      <c r="J7" s="98" t="s">
        <v>88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20" t="s">
        <v>22</v>
      </c>
      <c r="P7" s="86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35">
        <f t="shared" si="4"/>
        <v>0</v>
      </c>
      <c r="AD7" s="159"/>
      <c r="AE7" s="133">
        <f>AC7/AE$11*AE$12</f>
        <v>0</v>
      </c>
      <c r="AF7" s="49"/>
      <c r="AH7" s="164">
        <f t="shared" si="5"/>
        <v>0</v>
      </c>
    </row>
    <row r="8" spans="1:34" s="1" customFormat="1" ht="12.75">
      <c r="A8" s="55" t="s">
        <v>43</v>
      </c>
      <c r="B8" s="55" t="s">
        <v>44</v>
      </c>
      <c r="C8" s="55"/>
      <c r="D8" s="55" t="s">
        <v>50</v>
      </c>
      <c r="E8" s="55" t="s">
        <v>89</v>
      </c>
      <c r="F8" s="98" t="s">
        <v>43</v>
      </c>
      <c r="G8" s="98" t="s">
        <v>44</v>
      </c>
      <c r="H8" s="98" t="s">
        <v>133</v>
      </c>
      <c r="I8" s="98" t="s">
        <v>50</v>
      </c>
      <c r="J8" s="98" t="s">
        <v>89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20" t="s">
        <v>102</v>
      </c>
      <c r="P8" s="56">
        <v>100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35">
        <f t="shared" si="4"/>
        <v>0</v>
      </c>
      <c r="AD8" s="159"/>
      <c r="AE8" s="133"/>
      <c r="AF8" s="49">
        <v>100</v>
      </c>
      <c r="AH8" s="164">
        <f t="shared" si="5"/>
        <v>100</v>
      </c>
    </row>
    <row r="9" spans="1:30" s="1" customFormat="1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4"/>
      <c r="L9" s="4"/>
      <c r="M9" s="4"/>
      <c r="N9" s="4"/>
      <c r="O9" s="55"/>
      <c r="P9" s="86"/>
      <c r="Q9" s="56"/>
      <c r="R9" s="56"/>
      <c r="S9" s="56"/>
      <c r="T9" s="85"/>
      <c r="U9" s="85"/>
      <c r="V9" s="85"/>
      <c r="W9" s="53"/>
      <c r="X9" s="85"/>
      <c r="Y9" s="85"/>
      <c r="Z9" s="85"/>
      <c r="AA9" s="85"/>
      <c r="AB9" s="85"/>
      <c r="AC9" s="35"/>
      <c r="AD9" s="159"/>
    </row>
    <row r="10" spans="6:34" ht="12.75">
      <c r="F10" s="95"/>
      <c r="G10" s="20"/>
      <c r="H10" s="20"/>
      <c r="I10" s="20"/>
      <c r="J10" s="20"/>
      <c r="P10" s="72">
        <f>SUM(P3:P8)</f>
        <v>300</v>
      </c>
      <c r="Q10" s="72">
        <f>SUM(Q3:Q8)</f>
        <v>0</v>
      </c>
      <c r="R10" s="72">
        <f>SUM(R3:R8)</f>
        <v>0</v>
      </c>
      <c r="S10" s="72">
        <f>SUM(S3:S8)</f>
        <v>0</v>
      </c>
      <c r="T10" s="72">
        <f>SUM(T3:T8)</f>
        <v>0</v>
      </c>
      <c r="U10" s="72">
        <f>SUM(U3:U8)</f>
        <v>0</v>
      </c>
      <c r="V10" s="72">
        <f>SUM(V3:V8)</f>
        <v>0</v>
      </c>
      <c r="W10" s="72">
        <f>SUM(W3:W8)</f>
        <v>0</v>
      </c>
      <c r="X10" s="72">
        <f>SUM(X3:X8)</f>
        <v>0</v>
      </c>
      <c r="Y10" s="72">
        <f>SUM(Y3:Y8)</f>
        <v>0</v>
      </c>
      <c r="Z10" s="72">
        <f>SUM(Z3:Z8)</f>
        <v>0</v>
      </c>
      <c r="AA10" s="72">
        <f>SUM(AA3:AA8)</f>
        <v>0</v>
      </c>
      <c r="AB10" s="72">
        <f>SUM(AB3:AB8)</f>
        <v>0</v>
      </c>
      <c r="AC10" s="72">
        <f>SUM(AC3:AC8)</f>
        <v>0</v>
      </c>
      <c r="AD10" s="160"/>
      <c r="AH10" s="1"/>
    </row>
    <row r="11" spans="31:34" ht="12.75">
      <c r="AE11" s="178">
        <v>9</v>
      </c>
      <c r="AF11" s="13" t="s">
        <v>153</v>
      </c>
      <c r="AH11" s="1"/>
    </row>
    <row r="12" spans="16:34" ht="12.75"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61"/>
      <c r="AE12" s="178">
        <v>3</v>
      </c>
      <c r="AF12" s="13" t="s">
        <v>154</v>
      </c>
      <c r="AH12" s="1"/>
    </row>
    <row r="13" spans="16:34" ht="12.75"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61"/>
      <c r="AH13" s="1"/>
    </row>
    <row r="14" ht="12.75">
      <c r="AH14" s="1"/>
    </row>
    <row r="15" ht="12.75">
      <c r="AH15" s="1"/>
    </row>
    <row r="16" ht="12.75">
      <c r="AH16" s="1"/>
    </row>
    <row r="17" ht="12.75">
      <c r="AH17" s="1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13"/>
  <sheetViews>
    <sheetView zoomScale="75" zoomScaleNormal="75" workbookViewId="0" topLeftCell="A1">
      <pane xSplit="16" ySplit="2" topLeftCell="AD3" activePane="bottomRight" state="frozen"/>
      <selection pane="topLeft" activeCell="R6" sqref="R6"/>
      <selection pane="topRight" activeCell="R6" sqref="R6"/>
      <selection pane="bottomLeft" activeCell="R6" sqref="R6"/>
      <selection pane="bottomRight" activeCell="AF19" sqref="AF19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3.421875" style="4" bestFit="1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3.8515625" style="6" customWidth="1"/>
    <col min="17" max="17" width="13.421875" style="6" customWidth="1"/>
    <col min="18" max="18" width="13.28125" style="6" customWidth="1"/>
    <col min="19" max="19" width="11.8515625" style="1" customWidth="1"/>
    <col min="20" max="20" width="11.7109375" style="1" customWidth="1"/>
    <col min="21" max="25" width="11.57421875" style="1" customWidth="1"/>
    <col min="26" max="26" width="12.00390625" style="6" customWidth="1"/>
    <col min="27" max="27" width="12.421875" style="6" customWidth="1"/>
    <col min="28" max="28" width="11.57421875" style="0" customWidth="1"/>
    <col min="29" max="29" width="14.57421875" style="3" customWidth="1"/>
    <col min="30" max="30" width="6.421875" style="162" customWidth="1"/>
  </cols>
  <sheetData>
    <row r="1" spans="1:34" s="12" customFormat="1" ht="51.75" thickBot="1">
      <c r="A1" s="9" t="s">
        <v>34</v>
      </c>
      <c r="B1" s="10" t="s">
        <v>35</v>
      </c>
      <c r="C1" s="11" t="s">
        <v>134</v>
      </c>
      <c r="D1" s="11" t="s">
        <v>52</v>
      </c>
      <c r="E1" s="11" t="s">
        <v>67</v>
      </c>
      <c r="F1" s="32" t="s">
        <v>135</v>
      </c>
      <c r="G1" s="32"/>
      <c r="H1" s="32"/>
      <c r="I1" s="32"/>
      <c r="J1" s="32"/>
      <c r="K1" s="10"/>
      <c r="L1" s="10"/>
      <c r="M1" s="10"/>
      <c r="N1" s="10"/>
      <c r="O1" s="44"/>
      <c r="P1" s="28" t="s">
        <v>0</v>
      </c>
      <c r="Q1" s="179" t="s">
        <v>24</v>
      </c>
      <c r="R1" s="180" t="s">
        <v>158</v>
      </c>
      <c r="S1" s="179" t="s">
        <v>24</v>
      </c>
      <c r="T1" s="180" t="s">
        <v>158</v>
      </c>
      <c r="U1" s="179" t="s">
        <v>24</v>
      </c>
      <c r="V1" s="180" t="s">
        <v>158</v>
      </c>
      <c r="W1" s="179" t="s">
        <v>24</v>
      </c>
      <c r="X1" s="180" t="s">
        <v>158</v>
      </c>
      <c r="Y1" s="179" t="s">
        <v>24</v>
      </c>
      <c r="Z1" s="180" t="s">
        <v>158</v>
      </c>
      <c r="AA1" s="179" t="s">
        <v>24</v>
      </c>
      <c r="AB1" s="180" t="s">
        <v>158</v>
      </c>
      <c r="AC1" s="73" t="s">
        <v>23</v>
      </c>
      <c r="AD1" s="157"/>
      <c r="AE1" s="148" t="s">
        <v>155</v>
      </c>
      <c r="AF1" s="148" t="s">
        <v>156</v>
      </c>
      <c r="AG1" s="157" t="s">
        <v>157</v>
      </c>
      <c r="AH1" s="148" t="s">
        <v>123</v>
      </c>
    </row>
    <row r="2" spans="1:30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4"/>
      <c r="Q2" s="33" t="s">
        <v>2</v>
      </c>
      <c r="R2" s="34" t="s">
        <v>3</v>
      </c>
      <c r="S2" s="27" t="s">
        <v>4</v>
      </c>
      <c r="T2" s="26" t="s">
        <v>5</v>
      </c>
      <c r="U2" s="27" t="s">
        <v>1</v>
      </c>
      <c r="V2" s="26" t="s">
        <v>6</v>
      </c>
      <c r="W2" s="27" t="s">
        <v>7</v>
      </c>
      <c r="X2" s="26" t="s">
        <v>8</v>
      </c>
      <c r="Y2" s="27" t="s">
        <v>9</v>
      </c>
      <c r="Z2" s="34" t="s">
        <v>10</v>
      </c>
      <c r="AA2" s="36" t="s">
        <v>11</v>
      </c>
      <c r="AB2" s="26" t="s">
        <v>12</v>
      </c>
      <c r="AC2" s="137" t="s">
        <v>13</v>
      </c>
      <c r="AD2" s="158"/>
    </row>
    <row r="3" spans="1:34" s="1" customFormat="1" ht="12.75">
      <c r="A3" s="55" t="s">
        <v>43</v>
      </c>
      <c r="B3" s="55" t="s">
        <v>44</v>
      </c>
      <c r="C3" s="149" t="s">
        <v>129</v>
      </c>
      <c r="D3" s="55" t="s">
        <v>45</v>
      </c>
      <c r="E3" s="55" t="s">
        <v>110</v>
      </c>
      <c r="F3" s="97" t="s">
        <v>43</v>
      </c>
      <c r="G3" s="97" t="s">
        <v>44</v>
      </c>
      <c r="H3" s="97" t="s">
        <v>129</v>
      </c>
      <c r="I3" s="97" t="s">
        <v>45</v>
      </c>
      <c r="J3" s="97" t="s">
        <v>110</v>
      </c>
      <c r="K3" s="25">
        <f>IF(A3=F3,0,"Fehler")</f>
        <v>0</v>
      </c>
      <c r="L3" s="25">
        <f>IF(B3=G3,0,"Fehler")</f>
        <v>0</v>
      </c>
      <c r="M3" s="25">
        <f>IF(D3=I3,0,"Fehler")</f>
        <v>0</v>
      </c>
      <c r="N3" s="25">
        <f>IF(E3=J3,0,"Fehler")</f>
        <v>0</v>
      </c>
      <c r="O3" s="55" t="s">
        <v>117</v>
      </c>
      <c r="P3" s="86">
        <v>0</v>
      </c>
      <c r="Q3" s="135">
        <v>0</v>
      </c>
      <c r="R3" s="135">
        <v>0</v>
      </c>
      <c r="S3" s="135">
        <v>0</v>
      </c>
      <c r="T3" s="135">
        <v>0</v>
      </c>
      <c r="U3" s="135">
        <v>0</v>
      </c>
      <c r="V3" s="135">
        <v>0</v>
      </c>
      <c r="W3" s="135">
        <v>0</v>
      </c>
      <c r="X3" s="135">
        <v>0</v>
      </c>
      <c r="Y3" s="135">
        <v>0</v>
      </c>
      <c r="Z3" s="135">
        <v>0</v>
      </c>
      <c r="AA3" s="135">
        <v>0</v>
      </c>
      <c r="AB3" s="135">
        <v>0</v>
      </c>
      <c r="AC3" s="35">
        <f>SUM(Q3:AB3)</f>
        <v>0</v>
      </c>
      <c r="AD3" s="159"/>
      <c r="AE3" s="133">
        <f>AC3/AE$16*AE$17</f>
        <v>0</v>
      </c>
      <c r="AF3" s="49"/>
      <c r="AH3" s="164">
        <f aca="true" t="shared" si="0" ref="AH3:AH13">IF(AG3&gt;0,AG3,AC3+AE3+AF3)</f>
        <v>0</v>
      </c>
    </row>
    <row r="4" spans="1:34" s="1" customFormat="1" ht="12.75">
      <c r="A4" s="55" t="s">
        <v>43</v>
      </c>
      <c r="B4" s="55" t="s">
        <v>44</v>
      </c>
      <c r="C4" s="149" t="s">
        <v>129</v>
      </c>
      <c r="D4" s="55" t="s">
        <v>45</v>
      </c>
      <c r="E4" s="55" t="s">
        <v>161</v>
      </c>
      <c r="F4" s="97" t="s">
        <v>43</v>
      </c>
      <c r="G4" s="97" t="s">
        <v>44</v>
      </c>
      <c r="H4" s="97" t="s">
        <v>129</v>
      </c>
      <c r="I4" s="97" t="s">
        <v>45</v>
      </c>
      <c r="J4" s="97" t="s">
        <v>161</v>
      </c>
      <c r="K4" s="25">
        <f>IF(A4=F4,0,"Fehler")</f>
        <v>0</v>
      </c>
      <c r="L4" s="25">
        <f>IF(B4=G4,0,"Fehler")</f>
        <v>0</v>
      </c>
      <c r="M4" s="25">
        <f>IF(D4=I4,0,"Fehler")</f>
        <v>0</v>
      </c>
      <c r="N4" s="25">
        <f>IF(E4=J4,0,"Fehler")</f>
        <v>0</v>
      </c>
      <c r="O4" s="55" t="s">
        <v>162</v>
      </c>
      <c r="P4" s="86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5">
        <v>0</v>
      </c>
      <c r="AA4" s="135">
        <v>0</v>
      </c>
      <c r="AB4" s="135">
        <v>0</v>
      </c>
      <c r="AC4" s="35">
        <f>SUM(Q4:AB4)</f>
        <v>0</v>
      </c>
      <c r="AD4" s="159"/>
      <c r="AE4" s="133">
        <f>AC4/AE$16*AE$17</f>
        <v>0</v>
      </c>
      <c r="AF4" s="49"/>
      <c r="AH4" s="164">
        <f t="shared" si="0"/>
        <v>0</v>
      </c>
    </row>
    <row r="5" spans="1:34" s="1" customFormat="1" ht="12.75">
      <c r="A5" s="55" t="s">
        <v>43</v>
      </c>
      <c r="B5" s="55" t="s">
        <v>44</v>
      </c>
      <c r="C5" s="149" t="s">
        <v>129</v>
      </c>
      <c r="D5" s="55" t="s">
        <v>45</v>
      </c>
      <c r="E5" s="55" t="s">
        <v>111</v>
      </c>
      <c r="F5" s="97" t="s">
        <v>43</v>
      </c>
      <c r="G5" s="97" t="s">
        <v>44</v>
      </c>
      <c r="H5" s="97" t="s">
        <v>129</v>
      </c>
      <c r="I5" s="97" t="s">
        <v>45</v>
      </c>
      <c r="J5" s="97" t="s">
        <v>111</v>
      </c>
      <c r="K5" s="25">
        <f>IF(A5=F5,0,"Fehler")</f>
        <v>0</v>
      </c>
      <c r="L5" s="25">
        <f>IF(B5=G5,0,"Fehler")</f>
        <v>0</v>
      </c>
      <c r="M5" s="25">
        <f>IF(D5=I5,0,"Fehler")</f>
        <v>0</v>
      </c>
      <c r="N5" s="25">
        <f>IF(E5=J5,0,"Fehler")</f>
        <v>0</v>
      </c>
      <c r="O5" s="55" t="s">
        <v>118</v>
      </c>
      <c r="P5" s="86">
        <v>0</v>
      </c>
      <c r="Q5" s="135">
        <v>0</v>
      </c>
      <c r="R5" s="135">
        <v>0</v>
      </c>
      <c r="S5" s="135">
        <v>0</v>
      </c>
      <c r="T5" s="135">
        <v>0</v>
      </c>
      <c r="U5" s="135">
        <v>0</v>
      </c>
      <c r="V5" s="135">
        <v>0</v>
      </c>
      <c r="W5" s="135">
        <v>0</v>
      </c>
      <c r="X5" s="135">
        <v>0</v>
      </c>
      <c r="Y5" s="135">
        <v>0</v>
      </c>
      <c r="Z5" s="135">
        <v>0</v>
      </c>
      <c r="AA5" s="135">
        <v>0</v>
      </c>
      <c r="AB5" s="135">
        <v>0</v>
      </c>
      <c r="AC5" s="35">
        <f>SUM(Q5:AB5)</f>
        <v>0</v>
      </c>
      <c r="AD5" s="159"/>
      <c r="AE5" s="133">
        <f>AC5/AE$16*AE$17</f>
        <v>0</v>
      </c>
      <c r="AF5" s="49"/>
      <c r="AH5" s="164">
        <f t="shared" si="0"/>
        <v>0</v>
      </c>
    </row>
    <row r="6" spans="1:34" s="1" customFormat="1" ht="12.75">
      <c r="A6" s="55" t="s">
        <v>43</v>
      </c>
      <c r="B6" s="55" t="s">
        <v>44</v>
      </c>
      <c r="C6" s="149" t="s">
        <v>129</v>
      </c>
      <c r="D6" s="55" t="s">
        <v>45</v>
      </c>
      <c r="E6" s="55" t="s">
        <v>114</v>
      </c>
      <c r="F6" s="97" t="s">
        <v>43</v>
      </c>
      <c r="G6" s="97" t="s">
        <v>44</v>
      </c>
      <c r="H6" s="97" t="s">
        <v>129</v>
      </c>
      <c r="I6" s="97" t="s">
        <v>45</v>
      </c>
      <c r="J6" s="97" t="s">
        <v>114</v>
      </c>
      <c r="K6" s="25">
        <f aca="true" t="shared" si="1" ref="K6:K13">IF(A6=F6,0,"Fehler")</f>
        <v>0</v>
      </c>
      <c r="L6" s="25">
        <f aca="true" t="shared" si="2" ref="L6:L13">IF(B6=G6,0,"Fehler")</f>
        <v>0</v>
      </c>
      <c r="M6" s="25">
        <f aca="true" t="shared" si="3" ref="M6:M13">IF(D6=I6,0,"Fehler")</f>
        <v>0</v>
      </c>
      <c r="N6" s="25">
        <f aca="true" t="shared" si="4" ref="N6:N13">IF(E6=J6,0,"Fehler")</f>
        <v>0</v>
      </c>
      <c r="O6" s="55" t="s">
        <v>121</v>
      </c>
      <c r="P6" s="86">
        <v>0</v>
      </c>
      <c r="Q6" s="135">
        <v>0</v>
      </c>
      <c r="R6" s="135">
        <v>0</v>
      </c>
      <c r="S6" s="135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35">
        <v>0</v>
      </c>
      <c r="Z6" s="135">
        <v>0</v>
      </c>
      <c r="AA6" s="135">
        <v>0</v>
      </c>
      <c r="AB6" s="135">
        <v>0</v>
      </c>
      <c r="AC6" s="35">
        <f aca="true" t="shared" si="5" ref="AC6:AC12">SUM(Q6:AB6)</f>
        <v>0</v>
      </c>
      <c r="AD6" s="159"/>
      <c r="AE6" s="133">
        <f>AC6/AE$16*AE$17</f>
        <v>0</v>
      </c>
      <c r="AF6" s="49"/>
      <c r="AH6" s="164">
        <f t="shared" si="0"/>
        <v>0</v>
      </c>
    </row>
    <row r="7" spans="1:34" s="1" customFormat="1" ht="12.75">
      <c r="A7" s="55" t="s">
        <v>43</v>
      </c>
      <c r="B7" s="55" t="s">
        <v>44</v>
      </c>
      <c r="C7" s="149" t="s">
        <v>129</v>
      </c>
      <c r="D7" s="55" t="s">
        <v>45</v>
      </c>
      <c r="E7" s="55" t="s">
        <v>115</v>
      </c>
      <c r="F7" s="97" t="s">
        <v>43</v>
      </c>
      <c r="G7" s="97" t="s">
        <v>44</v>
      </c>
      <c r="H7" s="97" t="s">
        <v>129</v>
      </c>
      <c r="I7" s="97" t="s">
        <v>45</v>
      </c>
      <c r="J7" s="97" t="s">
        <v>115</v>
      </c>
      <c r="K7" s="25">
        <f t="shared" si="1"/>
        <v>0</v>
      </c>
      <c r="L7" s="25">
        <f t="shared" si="2"/>
        <v>0</v>
      </c>
      <c r="M7" s="25">
        <f t="shared" si="3"/>
        <v>0</v>
      </c>
      <c r="N7" s="25">
        <f t="shared" si="4"/>
        <v>0</v>
      </c>
      <c r="O7" s="55" t="s">
        <v>122</v>
      </c>
      <c r="P7" s="86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35">
        <f t="shared" si="5"/>
        <v>0</v>
      </c>
      <c r="AD7" s="159"/>
      <c r="AE7" s="133">
        <f>AC7/AE$16*AE$17</f>
        <v>0</v>
      </c>
      <c r="AF7" s="49"/>
      <c r="AH7" s="164">
        <f t="shared" si="0"/>
        <v>0</v>
      </c>
    </row>
    <row r="8" spans="1:34" s="1" customFormat="1" ht="12.75">
      <c r="A8" s="55" t="s">
        <v>43</v>
      </c>
      <c r="B8" s="55" t="s">
        <v>44</v>
      </c>
      <c r="C8" s="149" t="s">
        <v>129</v>
      </c>
      <c r="D8" s="55" t="s">
        <v>50</v>
      </c>
      <c r="E8" s="55" t="s">
        <v>130</v>
      </c>
      <c r="F8" s="97" t="s">
        <v>43</v>
      </c>
      <c r="G8" s="97" t="s">
        <v>44</v>
      </c>
      <c r="H8" s="97" t="s">
        <v>129</v>
      </c>
      <c r="I8" s="97" t="s">
        <v>50</v>
      </c>
      <c r="J8" s="97" t="s">
        <v>130</v>
      </c>
      <c r="K8" s="25">
        <f t="shared" si="1"/>
        <v>0</v>
      </c>
      <c r="L8" s="25">
        <f t="shared" si="2"/>
        <v>0</v>
      </c>
      <c r="M8" s="25">
        <f t="shared" si="3"/>
        <v>0</v>
      </c>
      <c r="N8" s="25">
        <f t="shared" si="4"/>
        <v>0</v>
      </c>
      <c r="O8" s="55" t="s">
        <v>131</v>
      </c>
      <c r="P8" s="86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35">
        <f t="shared" si="5"/>
        <v>0</v>
      </c>
      <c r="AD8" s="159"/>
      <c r="AE8" s="133">
        <f>AC8/AE$16*AE$17</f>
        <v>0</v>
      </c>
      <c r="AF8" s="49"/>
      <c r="AH8" s="164">
        <f t="shared" si="0"/>
        <v>0</v>
      </c>
    </row>
    <row r="9" spans="1:34" s="1" customFormat="1" ht="12.75">
      <c r="A9" s="55" t="s">
        <v>43</v>
      </c>
      <c r="B9" s="55" t="s">
        <v>44</v>
      </c>
      <c r="C9" s="149" t="s">
        <v>129</v>
      </c>
      <c r="D9" s="55" t="s">
        <v>50</v>
      </c>
      <c r="E9" s="55" t="s">
        <v>110</v>
      </c>
      <c r="F9" s="97" t="s">
        <v>43</v>
      </c>
      <c r="G9" s="97" t="s">
        <v>44</v>
      </c>
      <c r="H9" s="97" t="s">
        <v>129</v>
      </c>
      <c r="I9" s="97" t="s">
        <v>50</v>
      </c>
      <c r="J9" s="97" t="s">
        <v>110</v>
      </c>
      <c r="K9" s="25">
        <f t="shared" si="1"/>
        <v>0</v>
      </c>
      <c r="L9" s="25">
        <f t="shared" si="2"/>
        <v>0</v>
      </c>
      <c r="M9" s="25">
        <f t="shared" si="3"/>
        <v>0</v>
      </c>
      <c r="N9" s="25">
        <f t="shared" si="4"/>
        <v>0</v>
      </c>
      <c r="O9" s="55" t="s">
        <v>117</v>
      </c>
      <c r="P9" s="86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35">
        <f t="shared" si="5"/>
        <v>0</v>
      </c>
      <c r="AD9" s="159"/>
      <c r="AE9" s="133">
        <f>AC9/AE$16*AE$17</f>
        <v>0</v>
      </c>
      <c r="AF9" s="49"/>
      <c r="AH9" s="164">
        <f t="shared" si="0"/>
        <v>0</v>
      </c>
    </row>
    <row r="10" spans="1:34" s="1" customFormat="1" ht="12.75">
      <c r="A10" s="55" t="s">
        <v>43</v>
      </c>
      <c r="B10" s="55" t="s">
        <v>44</v>
      </c>
      <c r="C10" s="149" t="s">
        <v>129</v>
      </c>
      <c r="D10" s="55" t="s">
        <v>50</v>
      </c>
      <c r="E10" s="55" t="s">
        <v>161</v>
      </c>
      <c r="F10" s="97" t="s">
        <v>43</v>
      </c>
      <c r="G10" s="97" t="s">
        <v>44</v>
      </c>
      <c r="H10" s="97" t="s">
        <v>129</v>
      </c>
      <c r="I10" s="97" t="s">
        <v>50</v>
      </c>
      <c r="J10" s="97" t="s">
        <v>161</v>
      </c>
      <c r="K10" s="25">
        <f t="shared" si="1"/>
        <v>0</v>
      </c>
      <c r="L10" s="25">
        <f t="shared" si="2"/>
        <v>0</v>
      </c>
      <c r="M10" s="25">
        <f t="shared" si="3"/>
        <v>0</v>
      </c>
      <c r="N10" s="25">
        <f t="shared" si="4"/>
        <v>0</v>
      </c>
      <c r="O10" s="55" t="s">
        <v>162</v>
      </c>
      <c r="P10" s="86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35">
        <f t="shared" si="5"/>
        <v>0</v>
      </c>
      <c r="AD10" s="159"/>
      <c r="AE10" s="133">
        <f>AC10/AE$16*AE$17</f>
        <v>0</v>
      </c>
      <c r="AF10" s="49"/>
      <c r="AH10" s="164">
        <f t="shared" si="0"/>
        <v>0</v>
      </c>
    </row>
    <row r="11" spans="1:34" s="1" customFormat="1" ht="12.75">
      <c r="A11" s="55" t="s">
        <v>43</v>
      </c>
      <c r="B11" s="55" t="s">
        <v>44</v>
      </c>
      <c r="C11" s="149" t="s">
        <v>129</v>
      </c>
      <c r="D11" s="55" t="s">
        <v>50</v>
      </c>
      <c r="E11" s="55" t="s">
        <v>111</v>
      </c>
      <c r="F11" s="97" t="s">
        <v>43</v>
      </c>
      <c r="G11" s="97" t="s">
        <v>44</v>
      </c>
      <c r="H11" s="97" t="s">
        <v>129</v>
      </c>
      <c r="I11" s="97" t="s">
        <v>50</v>
      </c>
      <c r="J11" s="97" t="s">
        <v>111</v>
      </c>
      <c r="K11" s="25">
        <f t="shared" si="1"/>
        <v>0</v>
      </c>
      <c r="L11" s="25">
        <f t="shared" si="2"/>
        <v>0</v>
      </c>
      <c r="M11" s="25">
        <f t="shared" si="3"/>
        <v>0</v>
      </c>
      <c r="N11" s="25">
        <f t="shared" si="4"/>
        <v>0</v>
      </c>
      <c r="O11" s="55" t="s">
        <v>118</v>
      </c>
      <c r="P11" s="86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35">
        <f t="shared" si="5"/>
        <v>0</v>
      </c>
      <c r="AD11" s="159"/>
      <c r="AE11" s="133">
        <f>AC11/AE$16*AE$17</f>
        <v>0</v>
      </c>
      <c r="AF11" s="49"/>
      <c r="AH11" s="164">
        <f t="shared" si="0"/>
        <v>0</v>
      </c>
    </row>
    <row r="12" spans="1:34" s="1" customFormat="1" ht="12.75">
      <c r="A12" s="55" t="s">
        <v>43</v>
      </c>
      <c r="B12" s="55" t="s">
        <v>44</v>
      </c>
      <c r="C12" s="149" t="s">
        <v>129</v>
      </c>
      <c r="D12" s="55" t="s">
        <v>50</v>
      </c>
      <c r="E12" s="55" t="s">
        <v>114</v>
      </c>
      <c r="F12" s="97" t="s">
        <v>43</v>
      </c>
      <c r="G12" s="97" t="s">
        <v>44</v>
      </c>
      <c r="H12" s="97" t="s">
        <v>129</v>
      </c>
      <c r="I12" s="97" t="s">
        <v>50</v>
      </c>
      <c r="J12" s="97" t="s">
        <v>114</v>
      </c>
      <c r="K12" s="25">
        <f t="shared" si="1"/>
        <v>0</v>
      </c>
      <c r="L12" s="25">
        <f t="shared" si="2"/>
        <v>0</v>
      </c>
      <c r="M12" s="25">
        <f t="shared" si="3"/>
        <v>0</v>
      </c>
      <c r="N12" s="25">
        <f t="shared" si="4"/>
        <v>0</v>
      </c>
      <c r="O12" s="55" t="s">
        <v>121</v>
      </c>
      <c r="P12" s="86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35">
        <f t="shared" si="5"/>
        <v>0</v>
      </c>
      <c r="AD12" s="159"/>
      <c r="AE12" s="133">
        <f>AC12/AE$16*AE$17</f>
        <v>0</v>
      </c>
      <c r="AF12" s="49"/>
      <c r="AH12" s="164">
        <f t="shared" si="0"/>
        <v>0</v>
      </c>
    </row>
    <row r="13" spans="1:34" s="1" customFormat="1" ht="12.75">
      <c r="A13" s="55" t="s">
        <v>43</v>
      </c>
      <c r="B13" s="55" t="s">
        <v>44</v>
      </c>
      <c r="C13" s="149" t="s">
        <v>129</v>
      </c>
      <c r="D13" s="55" t="s">
        <v>50</v>
      </c>
      <c r="E13" s="55" t="s">
        <v>115</v>
      </c>
      <c r="F13" s="97" t="s">
        <v>43</v>
      </c>
      <c r="G13" s="97" t="s">
        <v>44</v>
      </c>
      <c r="H13" s="97" t="s">
        <v>129</v>
      </c>
      <c r="I13" s="97" t="s">
        <v>50</v>
      </c>
      <c r="J13" s="97" t="s">
        <v>115</v>
      </c>
      <c r="K13" s="25">
        <f t="shared" si="1"/>
        <v>0</v>
      </c>
      <c r="L13" s="25">
        <f t="shared" si="2"/>
        <v>0</v>
      </c>
      <c r="M13" s="25">
        <f t="shared" si="3"/>
        <v>0</v>
      </c>
      <c r="N13" s="25">
        <f t="shared" si="4"/>
        <v>0</v>
      </c>
      <c r="O13" s="132" t="s">
        <v>122</v>
      </c>
      <c r="P13" s="86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35">
        <f>SUM(Q13:AB13)</f>
        <v>0</v>
      </c>
      <c r="AD13" s="159"/>
      <c r="AE13" s="133">
        <f>AC13/AE$16*AE$17</f>
        <v>0</v>
      </c>
      <c r="AF13" s="49"/>
      <c r="AH13" s="164">
        <f t="shared" si="0"/>
        <v>0</v>
      </c>
    </row>
    <row r="14" spans="1:30" s="1" customFormat="1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4"/>
      <c r="L14" s="4"/>
      <c r="M14" s="4"/>
      <c r="N14" s="4"/>
      <c r="O14" s="55"/>
      <c r="P14" s="86"/>
      <c r="Q14" s="56"/>
      <c r="R14" s="56"/>
      <c r="S14" s="56"/>
      <c r="T14" s="85"/>
      <c r="U14" s="85"/>
      <c r="V14" s="85"/>
      <c r="W14" s="53"/>
      <c r="X14" s="85"/>
      <c r="Y14" s="85"/>
      <c r="Z14" s="85"/>
      <c r="AA14" s="85"/>
      <c r="AB14" s="85"/>
      <c r="AC14" s="35"/>
      <c r="AD14" s="159"/>
    </row>
    <row r="15" spans="6:34" ht="12.75">
      <c r="F15" s="95"/>
      <c r="G15" s="20"/>
      <c r="H15" s="20"/>
      <c r="I15" s="20"/>
      <c r="J15" s="20"/>
      <c r="P15" s="72">
        <f>SUM(P3:P13)</f>
        <v>0</v>
      </c>
      <c r="Q15" s="72">
        <f>SUM(Q3:Q13)</f>
        <v>0</v>
      </c>
      <c r="R15" s="72">
        <f>SUM(R3:R13)</f>
        <v>0</v>
      </c>
      <c r="S15" s="72">
        <f>SUM(S3:S13)</f>
        <v>0</v>
      </c>
      <c r="T15" s="72">
        <f>SUM(T3:T13)</f>
        <v>0</v>
      </c>
      <c r="U15" s="72">
        <f>SUM(U3:U13)</f>
        <v>0</v>
      </c>
      <c r="V15" s="72">
        <f>SUM(V3:V13)</f>
        <v>0</v>
      </c>
      <c r="W15" s="72">
        <f>SUM(W3:W13)</f>
        <v>0</v>
      </c>
      <c r="X15" s="72">
        <f>SUM(X3:X13)</f>
        <v>0</v>
      </c>
      <c r="Y15" s="72">
        <f>SUM(Y3:Y13)</f>
        <v>0</v>
      </c>
      <c r="Z15" s="72">
        <f>SUM(Z3:Z13)</f>
        <v>0</v>
      </c>
      <c r="AA15" s="72">
        <f>SUM(AA3:AA13)</f>
        <v>0</v>
      </c>
      <c r="AB15" s="72">
        <f>SUM(AB3:AB13)</f>
        <v>0</v>
      </c>
      <c r="AC15" s="72">
        <f>SUM(AC3:AC13)</f>
        <v>0</v>
      </c>
      <c r="AD15" s="160"/>
      <c r="AH15" s="72">
        <f>SUM(AH3:AH13)</f>
        <v>0</v>
      </c>
    </row>
    <row r="16" spans="31:32" ht="12.75">
      <c r="AE16" s="178">
        <v>9</v>
      </c>
      <c r="AF16" s="13" t="s">
        <v>153</v>
      </c>
    </row>
    <row r="17" spans="16:32" ht="12.75"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61"/>
      <c r="AE17" s="178">
        <v>3</v>
      </c>
      <c r="AF17" s="13" t="s">
        <v>154</v>
      </c>
    </row>
    <row r="18" spans="4:30" ht="12.75">
      <c r="D18" s="5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61"/>
    </row>
    <row r="19" ht="12.75">
      <c r="D19" s="55"/>
    </row>
    <row r="20" ht="12.75">
      <c r="D20" s="55"/>
    </row>
    <row r="21" ht="12.75">
      <c r="D21" s="55"/>
    </row>
    <row r="22" ht="12.75">
      <c r="D22" s="55"/>
    </row>
    <row r="23" ht="12.75">
      <c r="D23" s="55"/>
    </row>
    <row r="24" ht="12.75">
      <c r="D24" s="55"/>
    </row>
    <row r="25" ht="12.75">
      <c r="D25" s="55"/>
    </row>
    <row r="26" ht="12.75">
      <c r="D26" s="55"/>
    </row>
    <row r="27" ht="12.75">
      <c r="D27" s="55"/>
    </row>
    <row r="28" ht="12.75">
      <c r="D28" s="55"/>
    </row>
    <row r="29" ht="12.75">
      <c r="D29" s="55"/>
    </row>
    <row r="30" ht="12.75">
      <c r="D30" s="55"/>
    </row>
    <row r="31" ht="12.75">
      <c r="D31" s="55"/>
    </row>
    <row r="32" ht="12.75">
      <c r="D32" s="55"/>
    </row>
    <row r="33" ht="12.75">
      <c r="D33" s="55"/>
    </row>
    <row r="34" ht="12.75">
      <c r="D34" s="55"/>
    </row>
    <row r="35" ht="12.75">
      <c r="D35" s="55"/>
    </row>
    <row r="36" ht="12.75">
      <c r="D36" s="55"/>
    </row>
    <row r="37" ht="12.75">
      <c r="D37" s="55"/>
    </row>
    <row r="38" ht="12.75">
      <c r="D38" s="55"/>
    </row>
    <row r="39" ht="12.75">
      <c r="D39" s="55"/>
    </row>
    <row r="40" ht="12.75">
      <c r="D40" s="55"/>
    </row>
    <row r="41" ht="12.75">
      <c r="D41" s="55"/>
    </row>
    <row r="42" ht="12.75">
      <c r="D42" s="55"/>
    </row>
    <row r="43" ht="12.75">
      <c r="D43" s="55"/>
    </row>
    <row r="44" ht="12.75">
      <c r="D44" s="55"/>
    </row>
    <row r="45" ht="12.75">
      <c r="D45" s="55"/>
    </row>
    <row r="46" ht="12.75">
      <c r="D46" s="55"/>
    </row>
    <row r="47" ht="12.75">
      <c r="D47" s="55"/>
    </row>
    <row r="48" ht="12.75">
      <c r="D48" s="55"/>
    </row>
    <row r="49" ht="12.75">
      <c r="D49" s="55"/>
    </row>
    <row r="50" ht="12.75">
      <c r="D50" s="55"/>
    </row>
    <row r="51" ht="12.75">
      <c r="D51" s="55"/>
    </row>
    <row r="52" ht="12.75">
      <c r="D52" s="55"/>
    </row>
    <row r="53" ht="12.75">
      <c r="D53" s="55"/>
    </row>
    <row r="54" ht="12.75">
      <c r="D54" s="55"/>
    </row>
    <row r="55" ht="12.75">
      <c r="D55" s="55"/>
    </row>
    <row r="56" ht="12.75">
      <c r="D56" s="55"/>
    </row>
    <row r="57" ht="12.75">
      <c r="D57" s="55"/>
    </row>
    <row r="58" ht="12.75">
      <c r="D58" s="55"/>
    </row>
    <row r="59" ht="12.75">
      <c r="D59" s="55"/>
    </row>
    <row r="60" ht="12.75">
      <c r="D60" s="55"/>
    </row>
    <row r="61" ht="12.75">
      <c r="D61" s="55"/>
    </row>
    <row r="62" ht="12.75">
      <c r="D62" s="55"/>
    </row>
    <row r="63" ht="12.75">
      <c r="D63" s="55"/>
    </row>
    <row r="64" ht="12.75">
      <c r="D64" s="55"/>
    </row>
    <row r="65" ht="12.75">
      <c r="D65" s="55"/>
    </row>
    <row r="66" ht="12.75">
      <c r="D66" s="55"/>
    </row>
    <row r="67" ht="12.75">
      <c r="D67" s="55"/>
    </row>
    <row r="68" ht="12.75">
      <c r="D68" s="55"/>
    </row>
    <row r="69" ht="12.75">
      <c r="D69" s="55"/>
    </row>
    <row r="70" ht="12.75">
      <c r="D70" s="55"/>
    </row>
    <row r="71" ht="12.75">
      <c r="D71" s="55"/>
    </row>
    <row r="72" ht="12.75">
      <c r="D72" s="55"/>
    </row>
    <row r="73" ht="12.75">
      <c r="D73" s="55"/>
    </row>
    <row r="74" ht="12.75">
      <c r="D74" s="55"/>
    </row>
    <row r="75" ht="12.75">
      <c r="D75" s="55"/>
    </row>
    <row r="76" ht="12.75">
      <c r="D76" s="55"/>
    </row>
    <row r="77" ht="12.75">
      <c r="D77" s="55"/>
    </row>
    <row r="78" ht="12.75">
      <c r="D78" s="55"/>
    </row>
    <row r="79" ht="12.75">
      <c r="D79" s="55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89" ht="12.75">
      <c r="D89" s="55"/>
    </row>
    <row r="90" ht="12.75">
      <c r="D90" s="55"/>
    </row>
    <row r="91" ht="12.75">
      <c r="D91" s="55"/>
    </row>
    <row r="92" ht="12.75">
      <c r="D92" s="55"/>
    </row>
    <row r="93" ht="12.75">
      <c r="D93" s="55"/>
    </row>
    <row r="94" ht="12.75">
      <c r="D94" s="55"/>
    </row>
    <row r="95" ht="12.75">
      <c r="D95" s="55"/>
    </row>
    <row r="96" ht="12.75">
      <c r="D96" s="55"/>
    </row>
    <row r="97" ht="12.75">
      <c r="D97" s="55"/>
    </row>
    <row r="98" ht="12.75">
      <c r="D98" s="55"/>
    </row>
    <row r="99" ht="12.75">
      <c r="D99" s="55"/>
    </row>
    <row r="100" ht="12.75">
      <c r="D100" s="55"/>
    </row>
    <row r="101" ht="12.75">
      <c r="D101" s="55"/>
    </row>
    <row r="102" ht="12.75">
      <c r="D102" s="55"/>
    </row>
    <row r="103" ht="12.75">
      <c r="D103" s="55"/>
    </row>
    <row r="104" ht="12.75">
      <c r="D104" s="55"/>
    </row>
    <row r="105" ht="12.75">
      <c r="D105" s="55"/>
    </row>
    <row r="106" ht="12.75">
      <c r="D106" s="55"/>
    </row>
    <row r="107" ht="12.75">
      <c r="D107" s="55"/>
    </row>
    <row r="108" ht="12.75">
      <c r="D108" s="55"/>
    </row>
    <row r="109" ht="12.75">
      <c r="D109" s="55"/>
    </row>
    <row r="110" ht="12.75">
      <c r="D110" s="55"/>
    </row>
    <row r="111" ht="12.75">
      <c r="D111" s="55"/>
    </row>
    <row r="112" ht="12.75">
      <c r="D112" s="55"/>
    </row>
    <row r="113" ht="12.75">
      <c r="D113" s="5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Samland</dc:creator>
  <cp:keywords/>
  <dc:description/>
  <cp:lastModifiedBy>SchefflerJ</cp:lastModifiedBy>
  <cp:lastPrinted>2011-05-30T05:47:12Z</cp:lastPrinted>
  <dcterms:created xsi:type="dcterms:W3CDTF">1999-11-15T13:10:54Z</dcterms:created>
  <dcterms:modified xsi:type="dcterms:W3CDTF">2011-10-25T10:30:45Z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